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2 - výměna osvětlení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'02 - výměna osvětlení'!$C$117:$K$165</definedName>
    <definedName name="_xlnm.Print_Area" localSheetId="1">'02 - výměna osvětlení'!$C$4:$J$76,'02 - výměna osvětlení'!$C$82:$J$99,'02 - výměna osvětlení'!$C$105:$K$165</definedName>
    <definedName name="_xlnm.Print_Titles" localSheetId="1">'02 - výměna osvětlení'!$117:$117</definedName>
  </definedNames>
  <calcPr/>
</workbook>
</file>

<file path=xl/calcChain.xml><?xml version="1.0" encoding="utf-8"?>
<calcChain xmlns="http://schemas.openxmlformats.org/spreadsheetml/2006/main">
  <c i="2" l="1" r="T120"/>
  <c r="T119"/>
  <c r="T118"/>
  <c r="J37"/>
  <c r="J36"/>
  <c i="1" r="AY95"/>
  <c i="2" r="J35"/>
  <c i="1" r="AX95"/>
  <c i="2"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5"/>
  <c r="F112"/>
  <c r="E110"/>
  <c r="J92"/>
  <c r="F89"/>
  <c r="E87"/>
  <c r="J21"/>
  <c r="E21"/>
  <c r="J114"/>
  <c r="J20"/>
  <c r="J18"/>
  <c r="E18"/>
  <c r="F92"/>
  <c r="J17"/>
  <c r="J15"/>
  <c r="E15"/>
  <c r="F114"/>
  <c r="J14"/>
  <c r="J12"/>
  <c r="J89"/>
  <c r="E7"/>
  <c r="E108"/>
  <c i="1" r="L90"/>
  <c r="AM90"/>
  <c r="AM89"/>
  <c r="L89"/>
  <c r="AM87"/>
  <c r="L87"/>
  <c r="L85"/>
  <c r="L84"/>
  <c i="2" r="J164"/>
  <c r="BK154"/>
  <c r="J141"/>
  <c r="BK127"/>
  <c r="BK148"/>
  <c r="J144"/>
  <c r="J137"/>
  <c r="J127"/>
  <c i="1" r="AS94"/>
  <c i="2" r="J160"/>
  <c r="J154"/>
  <c r="J148"/>
  <c r="BK125"/>
  <c r="J146"/>
  <c r="BK133"/>
  <c r="J121"/>
  <c r="J158"/>
  <c r="BK150"/>
  <c r="J131"/>
  <c r="BK146"/>
  <c r="J133"/>
  <c r="BK123"/>
  <c r="J162"/>
  <c r="J156"/>
  <c r="J150"/>
  <c r="BK135"/>
  <c r="BK162"/>
  <c r="BK141"/>
  <c r="J125"/>
  <c r="BK156"/>
  <c r="BK144"/>
  <c r="BK129"/>
  <c r="BK160"/>
  <c r="J139"/>
  <c r="J135"/>
  <c r="J129"/>
  <c r="BK121"/>
  <c r="BK164"/>
  <c r="BK158"/>
  <c r="BK152"/>
  <c r="BK137"/>
  <c r="BK131"/>
  <c r="J152"/>
  <c r="BK139"/>
  <c r="J123"/>
  <c l="1" r="BK120"/>
  <c r="BK119"/>
  <c r="J119"/>
  <c r="J97"/>
  <c r="P120"/>
  <c r="P119"/>
  <c r="P118"/>
  <c i="1" r="AU95"/>
  <c i="2" r="R120"/>
  <c r="R119"/>
  <c r="R118"/>
  <c r="F91"/>
  <c r="J112"/>
  <c r="F115"/>
  <c r="BE121"/>
  <c r="BE127"/>
  <c r="BE133"/>
  <c r="BE137"/>
  <c r="BE146"/>
  <c r="BE148"/>
  <c r="BE152"/>
  <c r="BE156"/>
  <c r="BE158"/>
  <c r="BE160"/>
  <c r="BE164"/>
  <c r="E85"/>
  <c r="J91"/>
  <c r="BE125"/>
  <c r="BE131"/>
  <c r="BE139"/>
  <c r="BE144"/>
  <c r="BE141"/>
  <c r="BE150"/>
  <c r="BE154"/>
  <c r="BE123"/>
  <c r="BE129"/>
  <c r="BE135"/>
  <c r="BE162"/>
  <c r="F36"/>
  <c i="1" r="BC95"/>
  <c r="BC94"/>
  <c r="W32"/>
  <c i="2" r="F34"/>
  <c i="1" r="BA95"/>
  <c r="BA94"/>
  <c r="W30"/>
  <c i="2" r="F37"/>
  <c i="1" r="BD95"/>
  <c r="BD94"/>
  <c r="W33"/>
  <c r="AU94"/>
  <c i="2" r="J34"/>
  <c i="1" r="AW95"/>
  <c i="2" r="F35"/>
  <c i="1" r="BB95"/>
  <c r="BB94"/>
  <c r="AX94"/>
  <c i="2" l="1" r="J120"/>
  <c r="J98"/>
  <c r="BK118"/>
  <c r="J118"/>
  <c r="J96"/>
  <c i="1" r="AW94"/>
  <c r="AK30"/>
  <c r="AY94"/>
  <c i="2" r="J33"/>
  <c i="1" r="AV95"/>
  <c r="AT95"/>
  <c r="W31"/>
  <c i="2" r="F33"/>
  <c i="1" r="AZ95"/>
  <c r="AZ94"/>
  <c r="W29"/>
  <c i="2" l="1" r="J30"/>
  <c i="1" r="AG95"/>
  <c r="AG94"/>
  <c r="AK26"/>
  <c r="AV94"/>
  <c r="AK29"/>
  <c r="AK35"/>
  <c i="2" l="1" r="J39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<sst xmlns="http://schemas.openxmlformats.org/spreadsheetml/2006/main">
  <si>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</si>
  <si>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</si>
  <si>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</si>
  <si>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</si>
  <si>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</si>
  <si>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{1241a9ab-e6e9-44f1-85c8-2e036985494e}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</si>
  <si>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</si>
  <si>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</si>
  <si>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</si>
  <si>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</si>
  <si>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</si>
  <si>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</si>
  <si>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</si>
  <si>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</si>
  <si>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20211228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</si>
  <si>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</si>
  <si>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</si>
  <si>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TSP COMPANY s.r.o. - realizace energetických úspor v budově ubytovny Okružní -  Výměna osvětlení</t>
  </si>
  <si>
    <t>KSO:</t>
  </si>
  <si>
    <t>CC-CZ:</t>
  </si>
  <si>
    <t>Místo:</t>
  </si>
  <si>
    <t>Č. Lípa</t>
  </si>
  <si>
    <t>Datum:</t>
  </si>
  <si>
    <t>30. 12. 2021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</si>
  <si>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</si>
  <si>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</si>
  <si>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</si>
  <si>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</si>
  <si>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</si>
  <si>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</si>
  <si>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</si>
  <si>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</si>
  <si>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</si>
  <si>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</si>
  <si>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</si>
  <si>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</si>
  <si>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</si>
  <si>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</si>
  <si>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</si>
  <si>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</si>
  <si>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</si>
  <si>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</si>
  <si>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</si>
  <si>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</si>
  <si>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</si>
  <si>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</si>
  <si>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</si>
  <si>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</si>
  <si>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</si>
  <si>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</si>
  <si>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</si>
  <si>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</si>
  <si>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</si>
  <si>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</si>
  <si>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</si>
  <si>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</si>
  <si>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</si>
  <si>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</si>
  <si>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</si>
  <si>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</si>
  <si>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</si>
  <si>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</si>
  <si>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</si>
  <si>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</si>
  <si>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</si>
  <si>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</si>
  <si>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</si>
  <si>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</si>
  <si>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</si>
  <si>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</si>
  <si>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</si>
  <si>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</si>
  <si>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</si>
  <si>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</si>
  <si>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</si>
  <si>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</si>
  <si>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</si>
  <si>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</si>
  <si>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</si>
  <si>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</si>
  <si>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výměna osvětlení</t>
  </si>
  <si>
    <t>STA</t>
  </si>
  <si>
    <t>1</t>
  </si>
  <si>
    <t>{e6c3906f-62c7-477f-bca1-fe83f654c92e}</t>
  </si>
  <si>
    <t>2</t>
  </si>
  <si>
    <t>KRYCÍ LIST SOUPISU PRACÍ</t>
  </si>
  <si>
    <t>Objekt:</t>
  </si>
  <si>
    <t>02 - výměna osvětlení</t>
  </si>
  <si>
    <t>Česká Lípa</t>
  </si>
  <si>
    <t>J. Nešněra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</si>
  <si>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</si>
  <si>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</si>
  <si>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</si>
  <si>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</si>
  <si>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</si>
  <si>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</si>
  <si>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</si>
  <si>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</si>
  <si>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</si>
  <si>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</si>
  <si>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</si>
  <si>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</si>
  <si>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</si>
  <si>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</si>
  <si>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</si>
  <si>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</si>
  <si>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</si>
  <si>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</si>
  <si>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</si>
  <si>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</si>
  <si>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</si>
  <si>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</si>
  <si>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</si>
  <si>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</si>
  <si>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</si>
  <si>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</si>
  <si>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740R</t>
  </si>
  <si>
    <t>Demontáž elektroinstalace</t>
  </si>
  <si>
    <t>HR</t>
  </si>
  <si>
    <t>16</t>
  </si>
  <si>
    <t>-598149847</t>
  </si>
  <si>
    <t>PP</t>
  </si>
  <si>
    <t>741112021</t>
  </si>
  <si>
    <t>Montáž krabice nástěnná plastová čtyřhranná do 100x100 mm</t>
  </si>
  <si>
    <t>kus</t>
  </si>
  <si>
    <t>CS ÚRS 2020 01</t>
  </si>
  <si>
    <t>1831157101</t>
  </si>
  <si>
    <t>Montáž krabic elektroinstalačních bez napojení na trubky a lišty, demontáže a montáže víčka a přístroje protahovacích nebo odbočných nástěnných plastových čtyřhranných, vel. do 100x100 mm</t>
  </si>
  <si>
    <t>3</t>
  </si>
  <si>
    <t>M</t>
  </si>
  <si>
    <t>34571534</t>
  </si>
  <si>
    <t>krabice odbočná z polystyrénu D 9025/CR 88x88x53mm 4xEST 13,5 5 pólová svorkovnice 2,5mm2</t>
  </si>
  <si>
    <t>32</t>
  </si>
  <si>
    <t>639529574</t>
  </si>
  <si>
    <t>4</t>
  </si>
  <si>
    <t>741122211</t>
  </si>
  <si>
    <t>Montáž kabel Cu plný kulatý žíla 3x1,5 až 6 mm2 uložený volně (CYKY)</t>
  </si>
  <si>
    <t>m</t>
  </si>
  <si>
    <t>1449490764</t>
  </si>
  <si>
    <t>Montáž kabelů měděných bez ukončení uložených volně nebo v liště plných kulatých (CYKY) počtu a průřezu žil 3x1,5 až 6 mm2</t>
  </si>
  <si>
    <t>5</t>
  </si>
  <si>
    <t>34111030</t>
  </si>
  <si>
    <t>kabel silový s Cu jádrem 1kV 3x1,5mm2</t>
  </si>
  <si>
    <t>1063953460</t>
  </si>
  <si>
    <t>6</t>
  </si>
  <si>
    <t>741132103</t>
  </si>
  <si>
    <t>Ukončení kabelů 3x1,5 až 4 mm2 smršťovací záklopkou nebo páskem bez letování</t>
  </si>
  <si>
    <t>-1098852998</t>
  </si>
  <si>
    <t>Ukončení kabelů smršťovací záklopkou nebo páskou se zapojením bez letování, počtu a průřezu žil 3x1,5 až 4 mm2</t>
  </si>
  <si>
    <t>7</t>
  </si>
  <si>
    <t>741132108</t>
  </si>
  <si>
    <t>Ukončení kabelů 3x35 mm2 smršťovací záklopkou nebo páskem bez letování</t>
  </si>
  <si>
    <t>741244946</t>
  </si>
  <si>
    <t>Ukončení kabelů smršťovací záklopkou nebo páskou se zapojením bez letování, počtu a průřezu žil 3x35 mm2</t>
  </si>
  <si>
    <t>8</t>
  </si>
  <si>
    <t>741210003</t>
  </si>
  <si>
    <t>Montáž rozvodnice oceloplechová nebo plastová běžná do 100 kg</t>
  </si>
  <si>
    <t>-1341639097</t>
  </si>
  <si>
    <t>Montáž rozvodnic oceloplechových nebo plastových bez zapojení vodičů běžných, hmotnosti do 100 kg</t>
  </si>
  <si>
    <t>9</t>
  </si>
  <si>
    <t>35713850</t>
  </si>
  <si>
    <t>Rozvaděč RH</t>
  </si>
  <si>
    <t>-1867187310</t>
  </si>
  <si>
    <t>10</t>
  </si>
  <si>
    <t>741371821</t>
  </si>
  <si>
    <t>Demontáž osvětlovacího modulového systému zářivkového délky do 1100 mm bez zachováním funkčnosti</t>
  </si>
  <si>
    <t>1500409300</t>
  </si>
  <si>
    <t>Demontáž svítidel bez zachování funkčnosti (do suti) v bytových nebo společenských místnostech modulového systému zářivkových, délky do 1100 mm</t>
  </si>
  <si>
    <t>11</t>
  </si>
  <si>
    <t>741372061</t>
  </si>
  <si>
    <t>Montáž svítidlo LED bytové přisazené stropní panelové do 0,09 m2</t>
  </si>
  <si>
    <t>-809582334</t>
  </si>
  <si>
    <t>Montáž svítidel LED se zapojením vodičů bytových nebo společenských místností přisazených stropních panelových, obsahu do 0,09 m2</t>
  </si>
  <si>
    <t>VV</t>
  </si>
  <si>
    <t>142+25+10+8+35+3+19</t>
  </si>
  <si>
    <t>12</t>
  </si>
  <si>
    <t>342R1</t>
  </si>
  <si>
    <t xml:space="preserve">- A- interiérové, přisazené LED svítidlo, kulaté, bílé,  IP44, 1400lm, 14W, opálový polykarbonát</t>
  </si>
  <si>
    <t>-2060478687</t>
  </si>
  <si>
    <t>13</t>
  </si>
  <si>
    <t>342R2</t>
  </si>
  <si>
    <t>- B - interiérové, přisazené LED svítidlo, kulaté, bílé, IP44, 1400lm, 14W, opálový polykarbonát, pohybové čidlo mikr.</t>
  </si>
  <si>
    <t>-1570856360</t>
  </si>
  <si>
    <t>14</t>
  </si>
  <si>
    <t>342R3</t>
  </si>
  <si>
    <t>C - celoplastové prachotěsné, opálový polykarbonát, bílé, IP65, 5500lm, 40W</t>
  </si>
  <si>
    <t>1231501009</t>
  </si>
  <si>
    <t>342R4</t>
  </si>
  <si>
    <t xml:space="preserve">En1 - nouzové LED svítidlo, přisazené, do otevřených prostor, IP41, nouzově svítící 1hod., 350lm, 3W, </t>
  </si>
  <si>
    <t>379217364</t>
  </si>
  <si>
    <t>342R5</t>
  </si>
  <si>
    <t xml:space="preserve">En2 - nouzové LED svítidlo, přisazené, do únikových cest, IP41, nouzově svítící 1hod., 340lm, 3W,    </t>
  </si>
  <si>
    <t>1967972225</t>
  </si>
  <si>
    <t>17</t>
  </si>
  <si>
    <t>342R6</t>
  </si>
  <si>
    <t>EN1 - nouzové LED svítidlo s piktogramem, stropní, přisazené, IP65, nouzově svítící 1hod., 125lm, 1W</t>
  </si>
  <si>
    <t>-506537207</t>
  </si>
  <si>
    <t>18</t>
  </si>
  <si>
    <t>342R7</t>
  </si>
  <si>
    <t>EN2 - nouzové LED svítidlo s piktogramem, nástěnné, IP65, nouzově svítící 1hod., 125lm, 1W</t>
  </si>
  <si>
    <t>1029862693</t>
  </si>
  <si>
    <t>19</t>
  </si>
  <si>
    <t>741810003</t>
  </si>
  <si>
    <t>Celková prohlídka elektrického rozvodu a zařízení do 1 milionu Kč</t>
  </si>
  <si>
    <t>689590022</t>
  </si>
  <si>
    <t>Zkoušky a prohlídky elektrických rozvodů a zařízení celková prohlídka a vyhotovení revizní zprávy pro objem montážních prací přes 500 do 1000 tis. Kč</t>
  </si>
  <si>
    <t>20</t>
  </si>
  <si>
    <t>741811011</t>
  </si>
  <si>
    <t>Kontrola rozvaděč nn silový hmotnosti do 200 kg</t>
  </si>
  <si>
    <t>-1610210294</t>
  </si>
  <si>
    <t>Zkoušky a prohlídky rozvodných zařízení kontrola rozváděčů nn, (1 pole) silových, hmotnosti do 200 kg</t>
  </si>
  <si>
    <t>741820102</t>
  </si>
  <si>
    <t>Měření intenzity osvětlení</t>
  </si>
  <si>
    <t>soubor</t>
  </si>
  <si>
    <t>-2121708610</t>
  </si>
  <si>
    <t>Měření osvětlovacího zařízení intenzity osvětlení na pracovišti do 50 svítidel</t>
  </si>
  <si>
    <t>22</t>
  </si>
  <si>
    <t>998741103</t>
  </si>
  <si>
    <t>Přesun hmot tonážní pro silnoproud v objektech v do 24 m</t>
  </si>
  <si>
    <t>t</t>
  </si>
  <si>
    <t>-800292512</t>
  </si>
  <si>
    <t>Přesun hmot pro silnoproud stanovený z hmotnosti přesunovaného materiálu vodorovná dopravní vzdálenost do 50 m v objektech výšky přes 12 do 24 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</si>
</sst>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26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31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31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35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36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37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38</v>
      </c>
      <c r="E29" s="45"/>
      <c r="F29" s="30" t="s">
        <v>39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40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41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42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43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44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45</v>
      </c>
      <c r="U35" s="52"/>
      <c r="V35" s="52"/>
      <c r="W35" s="52"/>
      <c r="X35" s="54" t="s">
        <v>46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47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48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49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50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49</v>
      </c>
      <c r="AI60" s="40"/>
      <c r="AJ60" s="40"/>
      <c r="AK60" s="40"/>
      <c r="AL60" s="40"/>
      <c r="AM60" s="62" t="s">
        <v>50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51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52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49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50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49</v>
      </c>
      <c r="AI75" s="40"/>
      <c r="AJ75" s="40"/>
      <c r="AK75" s="40"/>
      <c r="AL75" s="40"/>
      <c r="AM75" s="62" t="s">
        <v>50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53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20211228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 xml:space="preserve">TSP COMPANY s.r.o. - realizace energetických úspor v budově ubytovny Okružní -  Výměna osvětlení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Č. Lípa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30. 12. 2021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54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32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55</v>
      </c>
      <c r="D92" s="92"/>
      <c r="E92" s="92"/>
      <c r="F92" s="92"/>
      <c r="G92" s="92"/>
      <c r="H92" s="93"/>
      <c r="I92" s="94" t="s">
        <v>56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57</v>
      </c>
      <c r="AH92" s="92"/>
      <c r="AI92" s="92"/>
      <c r="AJ92" s="92"/>
      <c r="AK92" s="92"/>
      <c r="AL92" s="92"/>
      <c r="AM92" s="92"/>
      <c r="AN92" s="94" t="s">
        <v>58</v>
      </c>
      <c r="AO92" s="92"/>
      <c r="AP92" s="96"/>
      <c r="AQ92" s="97" t="s">
        <v>59</v>
      </c>
      <c r="AR92" s="42"/>
      <c r="AS92" s="98" t="s">
        <v>60</v>
      </c>
      <c r="AT92" s="99" t="s">
        <v>61</v>
      </c>
      <c r="AU92" s="99" t="s">
        <v>62</v>
      </c>
      <c r="AV92" s="99" t="s">
        <v>63</v>
      </c>
      <c r="AW92" s="99" t="s">
        <v>64</v>
      </c>
      <c r="AX92" s="99" t="s">
        <v>65</v>
      </c>
      <c r="AY92" s="99" t="s">
        <v>66</v>
      </c>
      <c r="AZ92" s="99" t="s">
        <v>67</v>
      </c>
      <c r="BA92" s="99" t="s">
        <v>68</v>
      </c>
      <c r="BB92" s="99" t="s">
        <v>69</v>
      </c>
      <c r="BC92" s="99" t="s">
        <v>70</v>
      </c>
      <c r="BD92" s="100" t="s">
        <v>71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72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73</v>
      </c>
      <c r="BT94" s="115" t="s">
        <v>74</v>
      </c>
      <c r="BU94" s="116" t="s">
        <v>75</v>
      </c>
      <c r="BV94" s="115" t="s">
        <v>76</v>
      </c>
      <c r="BW94" s="115" t="s">
        <v>5</v>
      </c>
      <c r="BX94" s="115" t="s">
        <v>77</v>
      </c>
      <c r="CL94" s="115" t="s">
        <v>1</v>
      </c>
    </row>
    <row r="95" s="7" customFormat="1" ht="16.5" customHeight="1">
      <c r="A95" s="117" t="s">
        <v>78</v>
      </c>
      <c r="B95" s="118"/>
      <c r="C95" s="119"/>
      <c r="D95" s="120" t="s">
        <v>79</v>
      </c>
      <c r="E95" s="120"/>
      <c r="F95" s="120"/>
      <c r="G95" s="120"/>
      <c r="H95" s="120"/>
      <c r="I95" s="121"/>
      <c r="J95" s="120" t="s">
        <v>80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'02 - výměna osvětlení'!J30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81</v>
      </c>
      <c r="AR95" s="124"/>
      <c r="AS95" s="125">
        <v>0</v>
      </c>
      <c r="AT95" s="126">
        <f>ROUND(SUM(AV95:AW95),2)</f>
        <v>0</v>
      </c>
      <c r="AU95" s="127">
        <f>'02 - výměna osvětlení'!P118</f>
        <v>0</v>
      </c>
      <c r="AV95" s="126">
        <f>'02 - výměna osvětlení'!J33</f>
        <v>0</v>
      </c>
      <c r="AW95" s="126">
        <f>'02 - výměna osvětlení'!J34</f>
        <v>0</v>
      </c>
      <c r="AX95" s="126">
        <f>'02 - výměna osvětlení'!J35</f>
        <v>0</v>
      </c>
      <c r="AY95" s="126">
        <f>'02 - výměna osvětlení'!J36</f>
        <v>0</v>
      </c>
      <c r="AZ95" s="126">
        <f>'02 - výměna osvětlení'!F33</f>
        <v>0</v>
      </c>
      <c r="BA95" s="126">
        <f>'02 - výměna osvětlení'!F34</f>
        <v>0</v>
      </c>
      <c r="BB95" s="126">
        <f>'02 - výměna osvětlení'!F35</f>
        <v>0</v>
      </c>
      <c r="BC95" s="126">
        <f>'02 - výměna osvětlení'!F36</f>
        <v>0</v>
      </c>
      <c r="BD95" s="128">
        <f>'02 - výměna osvětlení'!F37</f>
        <v>0</v>
      </c>
      <c r="BE95" s="7"/>
      <c r="BT95" s="129" t="s">
        <v>82</v>
      </c>
      <c r="BV95" s="129" t="s">
        <v>76</v>
      </c>
      <c r="BW95" s="129" t="s">
        <v>83</v>
      </c>
      <c r="BX95" s="129" t="s">
        <v>5</v>
      </c>
      <c r="CL95" s="129" t="s">
        <v>1</v>
      </c>
      <c r="CM95" s="129" t="s">
        <v>84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Q+YqjweryaRx+bMrcydnsF5KMlkF3QReReFislBCkUOIknotPgmIdyc+1UGw+PUB/XuSH0+YZCrLhc1zhs9RwQ==" hashValue="VsaM6Eo1qOl3hIZVu+Q/x7S0mt1IxRZGUZwbg4c/NlEzWI2M+Axe4mkokmsui7gd4uDLAadpMb05hqLn6oIi+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2 - výměna osvětl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8"/>
      <c r="AT3" s="15" t="s">
        <v>84</v>
      </c>
    </row>
    <row r="4" s="1" customFormat="1" ht="24.96" customHeight="1">
      <c r="B4" s="18"/>
      <c r="D4" s="132" t="s">
        <v>85</v>
      </c>
      <c r="L4" s="18"/>
      <c r="M4" s="133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4" t="s">
        <v>16</v>
      </c>
      <c r="L6" s="18"/>
    </row>
    <row r="7" s="1" customFormat="1" ht="26.25" customHeight="1">
      <c r="B7" s="18"/>
      <c r="E7" s="135" t="str">
        <f>'Rekapitulace stavby'!K6</f>
        <v xml:space="preserve">TSP COMPANY s.r.o. - realizace energetických úspor v budově ubytovny Okružní -  Výměna osvětlení</v>
      </c>
      <c r="F7" s="134"/>
      <c r="G7" s="134"/>
      <c r="H7" s="134"/>
      <c r="L7" s="18"/>
    </row>
    <row r="8" s="2" customFormat="1" ht="12" customHeight="1">
      <c r="A8" s="36"/>
      <c r="B8" s="42"/>
      <c r="C8" s="36"/>
      <c r="D8" s="134" t="s">
        <v>86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6" t="s">
        <v>87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4" t="s">
        <v>18</v>
      </c>
      <c r="E11" s="36"/>
      <c r="F11" s="137" t="s">
        <v>1</v>
      </c>
      <c r="G11" s="36"/>
      <c r="H11" s="36"/>
      <c r="I11" s="134" t="s">
        <v>19</v>
      </c>
      <c r="J11" s="137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4" t="s">
        <v>20</v>
      </c>
      <c r="E12" s="36"/>
      <c r="F12" s="137" t="s">
        <v>88</v>
      </c>
      <c r="G12" s="36"/>
      <c r="H12" s="36"/>
      <c r="I12" s="134" t="s">
        <v>22</v>
      </c>
      <c r="J12" s="138" t="str">
        <f>'Rekapitulace stavby'!AN8</f>
        <v>30. 12. 2021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4" t="s">
        <v>24</v>
      </c>
      <c r="E14" s="36"/>
      <c r="F14" s="36"/>
      <c r="G14" s="36"/>
      <c r="H14" s="36"/>
      <c r="I14" s="134" t="s">
        <v>25</v>
      </c>
      <c r="J14" s="137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7" t="str">
        <f>IF('Rekapitulace stavby'!E11="","",'Rekapitulace stavby'!E11)</f>
        <v xml:space="preserve"> </v>
      </c>
      <c r="F15" s="36"/>
      <c r="G15" s="36"/>
      <c r="H15" s="36"/>
      <c r="I15" s="134" t="s">
        <v>27</v>
      </c>
      <c r="J15" s="137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4" t="s">
        <v>28</v>
      </c>
      <c r="E17" s="36"/>
      <c r="F17" s="36"/>
      <c r="G17" s="36"/>
      <c r="H17" s="36"/>
      <c r="I17" s="134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7"/>
      <c r="G18" s="137"/>
      <c r="H18" s="137"/>
      <c r="I18" s="134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4" t="s">
        <v>30</v>
      </c>
      <c r="E20" s="36"/>
      <c r="F20" s="36"/>
      <c r="G20" s="36"/>
      <c r="H20" s="36"/>
      <c r="I20" s="134" t="s">
        <v>25</v>
      </c>
      <c r="J20" s="137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7" t="str">
        <f>IF('Rekapitulace stavby'!E17="","",'Rekapitulace stavby'!E17)</f>
        <v xml:space="preserve"> </v>
      </c>
      <c r="F21" s="36"/>
      <c r="G21" s="36"/>
      <c r="H21" s="36"/>
      <c r="I21" s="134" t="s">
        <v>27</v>
      </c>
      <c r="J21" s="137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4" t="s">
        <v>32</v>
      </c>
      <c r="E23" s="36"/>
      <c r="F23" s="36"/>
      <c r="G23" s="36"/>
      <c r="H23" s="36"/>
      <c r="I23" s="134" t="s">
        <v>25</v>
      </c>
      <c r="J23" s="137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7" t="s">
        <v>89</v>
      </c>
      <c r="F24" s="36"/>
      <c r="G24" s="36"/>
      <c r="H24" s="36"/>
      <c r="I24" s="134" t="s">
        <v>27</v>
      </c>
      <c r="J24" s="137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4" t="s">
        <v>33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3"/>
      <c r="E29" s="143"/>
      <c r="F29" s="143"/>
      <c r="G29" s="143"/>
      <c r="H29" s="143"/>
      <c r="I29" s="143"/>
      <c r="J29" s="143"/>
      <c r="K29" s="143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4" t="s">
        <v>34</v>
      </c>
      <c r="E30" s="36"/>
      <c r="F30" s="36"/>
      <c r="G30" s="36"/>
      <c r="H30" s="36"/>
      <c r="I30" s="36"/>
      <c r="J30" s="145">
        <f>ROUND(J118,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3"/>
      <c r="E31" s="143"/>
      <c r="F31" s="143"/>
      <c r="G31" s="143"/>
      <c r="H31" s="143"/>
      <c r="I31" s="143"/>
      <c r="J31" s="143"/>
      <c r="K31" s="143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6" t="s">
        <v>36</v>
      </c>
      <c r="G32" s="36"/>
      <c r="H32" s="36"/>
      <c r="I32" s="146" t="s">
        <v>35</v>
      </c>
      <c r="J32" s="146" t="s">
        <v>37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7" t="s">
        <v>38</v>
      </c>
      <c r="E33" s="134" t="s">
        <v>39</v>
      </c>
      <c r="F33" s="148">
        <f>ROUND((SUM(BE118:BE165)),  2)</f>
        <v>0</v>
      </c>
      <c r="G33" s="36"/>
      <c r="H33" s="36"/>
      <c r="I33" s="149">
        <v>0.20999999999999999</v>
      </c>
      <c r="J33" s="148">
        <f>ROUND(((SUM(BE118:BE165))*I33),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4" t="s">
        <v>40</v>
      </c>
      <c r="F34" s="148">
        <f>ROUND((SUM(BF118:BF165)),  2)</f>
        <v>0</v>
      </c>
      <c r="G34" s="36"/>
      <c r="H34" s="36"/>
      <c r="I34" s="149">
        <v>0.14999999999999999</v>
      </c>
      <c r="J34" s="148">
        <f>ROUND(((SUM(BF118:BF165))*I34),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4" t="s">
        <v>41</v>
      </c>
      <c r="F35" s="148">
        <f>ROUND((SUM(BG118:BG165)),  2)</f>
        <v>0</v>
      </c>
      <c r="G35" s="36"/>
      <c r="H35" s="36"/>
      <c r="I35" s="149">
        <v>0.20999999999999999</v>
      </c>
      <c r="J35" s="148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4" t="s">
        <v>42</v>
      </c>
      <c r="F36" s="148">
        <f>ROUND((SUM(BH118:BH165)),  2)</f>
        <v>0</v>
      </c>
      <c r="G36" s="36"/>
      <c r="H36" s="36"/>
      <c r="I36" s="149">
        <v>0.14999999999999999</v>
      </c>
      <c r="J36" s="148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4" t="s">
        <v>43</v>
      </c>
      <c r="F37" s="148">
        <f>ROUND((SUM(BI118:BI165)),  2)</f>
        <v>0</v>
      </c>
      <c r="G37" s="36"/>
      <c r="H37" s="36"/>
      <c r="I37" s="149">
        <v>0</v>
      </c>
      <c r="J37" s="148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57" t="s">
        <v>47</v>
      </c>
      <c r="E50" s="158"/>
      <c r="F50" s="158"/>
      <c r="G50" s="157" t="s">
        <v>48</v>
      </c>
      <c r="H50" s="158"/>
      <c r="I50" s="158"/>
      <c r="J50" s="158"/>
      <c r="K50" s="158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59" t="s">
        <v>49</v>
      </c>
      <c r="E61" s="160"/>
      <c r="F61" s="161" t="s">
        <v>50</v>
      </c>
      <c r="G61" s="159" t="s">
        <v>49</v>
      </c>
      <c r="H61" s="160"/>
      <c r="I61" s="160"/>
      <c r="J61" s="162" t="s">
        <v>50</v>
      </c>
      <c r="K61" s="160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57" t="s">
        <v>51</v>
      </c>
      <c r="E65" s="163"/>
      <c r="F65" s="163"/>
      <c r="G65" s="157" t="s">
        <v>52</v>
      </c>
      <c r="H65" s="163"/>
      <c r="I65" s="163"/>
      <c r="J65" s="163"/>
      <c r="K65" s="163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59" t="s">
        <v>49</v>
      </c>
      <c r="E76" s="160"/>
      <c r="F76" s="161" t="s">
        <v>50</v>
      </c>
      <c r="G76" s="159" t="s">
        <v>49</v>
      </c>
      <c r="H76" s="160"/>
      <c r="I76" s="160"/>
      <c r="J76" s="162" t="s">
        <v>50</v>
      </c>
      <c r="K76" s="160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6.25" customHeight="1">
      <c r="A85" s="36"/>
      <c r="B85" s="37"/>
      <c r="C85" s="38"/>
      <c r="D85" s="38"/>
      <c r="E85" s="168" t="str">
        <f>E7</f>
        <v xml:space="preserve">TSP COMPANY s.r.o. - realizace energetických úspor v budově ubytovny Okružní -  Výměna osvětlení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86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02 - výměna osvětlení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Česká Lípa</v>
      </c>
      <c r="G89" s="38"/>
      <c r="H89" s="38"/>
      <c r="I89" s="30" t="s">
        <v>22</v>
      </c>
      <c r="J89" s="77" t="str">
        <f>IF(J12="","",J12)</f>
        <v>30. 12. 2021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30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32</v>
      </c>
      <c r="J92" s="34" t="str">
        <f>E24</f>
        <v>J. Nešněra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69" t="s">
        <v>91</v>
      </c>
      <c r="D94" s="170"/>
      <c r="E94" s="170"/>
      <c r="F94" s="170"/>
      <c r="G94" s="170"/>
      <c r="H94" s="170"/>
      <c r="I94" s="170"/>
      <c r="J94" s="171" t="s">
        <v>92</v>
      </c>
      <c r="K94" s="170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2" t="s">
        <v>93</v>
      </c>
      <c r="D96" s="38"/>
      <c r="E96" s="38"/>
      <c r="F96" s="38"/>
      <c r="G96" s="38"/>
      <c r="H96" s="38"/>
      <c r="I96" s="38"/>
      <c r="J96" s="108">
        <f>J118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94</v>
      </c>
    </row>
    <row r="97" s="9" customFormat="1" ht="24.96" customHeight="1">
      <c r="A97" s="9"/>
      <c r="B97" s="173"/>
      <c r="C97" s="174"/>
      <c r="D97" s="175" t="s">
        <v>95</v>
      </c>
      <c r="E97" s="176"/>
      <c r="F97" s="176"/>
      <c r="G97" s="176"/>
      <c r="H97" s="176"/>
      <c r="I97" s="176"/>
      <c r="J97" s="177">
        <f>J119</f>
        <v>0</v>
      </c>
      <c r="K97" s="174"/>
      <c r="L97" s="17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9"/>
      <c r="C98" s="180"/>
      <c r="D98" s="181" t="s">
        <v>96</v>
      </c>
      <c r="E98" s="182"/>
      <c r="F98" s="182"/>
      <c r="G98" s="182"/>
      <c r="H98" s="182"/>
      <c r="I98" s="182"/>
      <c r="J98" s="183">
        <f>J120</f>
        <v>0</v>
      </c>
      <c r="K98" s="180"/>
      <c r="L98" s="18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97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6.25" customHeight="1">
      <c r="A108" s="36"/>
      <c r="B108" s="37"/>
      <c r="C108" s="38"/>
      <c r="D108" s="38"/>
      <c r="E108" s="168" t="str">
        <f>E7</f>
        <v xml:space="preserve">TSP COMPANY s.r.o. - realizace energetických úspor v budově ubytovny Okružní -  Výměna osvětlení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86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74" t="str">
        <f>E9</f>
        <v>02 - výměna osvětlení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20</v>
      </c>
      <c r="D112" s="38"/>
      <c r="E112" s="38"/>
      <c r="F112" s="25" t="str">
        <f>F12</f>
        <v>Česká Lípa</v>
      </c>
      <c r="G112" s="38"/>
      <c r="H112" s="38"/>
      <c r="I112" s="30" t="s">
        <v>22</v>
      </c>
      <c r="J112" s="77" t="str">
        <f>IF(J12="","",J12)</f>
        <v>30. 12. 2021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24</v>
      </c>
      <c r="D114" s="38"/>
      <c r="E114" s="38"/>
      <c r="F114" s="25" t="str">
        <f>E15</f>
        <v xml:space="preserve"> </v>
      </c>
      <c r="G114" s="38"/>
      <c r="H114" s="38"/>
      <c r="I114" s="30" t="s">
        <v>30</v>
      </c>
      <c r="J114" s="34" t="str">
        <f>E21</f>
        <v xml:space="preserve"> 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28</v>
      </c>
      <c r="D115" s="38"/>
      <c r="E115" s="38"/>
      <c r="F115" s="25" t="str">
        <f>IF(E18="","",E18)</f>
        <v>Vyplň údaj</v>
      </c>
      <c r="G115" s="38"/>
      <c r="H115" s="38"/>
      <c r="I115" s="30" t="s">
        <v>32</v>
      </c>
      <c r="J115" s="34" t="str">
        <f>E24</f>
        <v>J. Nešněra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0.32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1" customFormat="1" ht="29.28" customHeight="1">
      <c r="A117" s="185"/>
      <c r="B117" s="186"/>
      <c r="C117" s="187" t="s">
        <v>98</v>
      </c>
      <c r="D117" s="188" t="s">
        <v>59</v>
      </c>
      <c r="E117" s="188" t="s">
        <v>55</v>
      </c>
      <c r="F117" s="188" t="s">
        <v>56</v>
      </c>
      <c r="G117" s="188" t="s">
        <v>99</v>
      </c>
      <c r="H117" s="188" t="s">
        <v>100</v>
      </c>
      <c r="I117" s="188" t="s">
        <v>101</v>
      </c>
      <c r="J117" s="188" t="s">
        <v>92</v>
      </c>
      <c r="K117" s="189" t="s">
        <v>102</v>
      </c>
      <c r="L117" s="190"/>
      <c r="M117" s="98" t="s">
        <v>1</v>
      </c>
      <c r="N117" s="99" t="s">
        <v>38</v>
      </c>
      <c r="O117" s="99" t="s">
        <v>103</v>
      </c>
      <c r="P117" s="99" t="s">
        <v>104</v>
      </c>
      <c r="Q117" s="99" t="s">
        <v>105</v>
      </c>
      <c r="R117" s="99" t="s">
        <v>106</v>
      </c>
      <c r="S117" s="99" t="s">
        <v>107</v>
      </c>
      <c r="T117" s="100" t="s">
        <v>108</v>
      </c>
      <c r="U117" s="185"/>
      <c r="V117" s="185"/>
      <c r="W117" s="185"/>
      <c r="X117" s="185"/>
      <c r="Y117" s="185"/>
      <c r="Z117" s="185"/>
      <c r="AA117" s="185"/>
      <c r="AB117" s="185"/>
      <c r="AC117" s="185"/>
      <c r="AD117" s="185"/>
      <c r="AE117" s="185"/>
    </row>
    <row r="118" s="2" customFormat="1" ht="22.8" customHeight="1">
      <c r="A118" s="36"/>
      <c r="B118" s="37"/>
      <c r="C118" s="105" t="s">
        <v>109</v>
      </c>
      <c r="D118" s="38"/>
      <c r="E118" s="38"/>
      <c r="F118" s="38"/>
      <c r="G118" s="38"/>
      <c r="H118" s="38"/>
      <c r="I118" s="38"/>
      <c r="J118" s="191">
        <f>BK118</f>
        <v>0</v>
      </c>
      <c r="K118" s="38"/>
      <c r="L118" s="42"/>
      <c r="M118" s="101"/>
      <c r="N118" s="192"/>
      <c r="O118" s="102"/>
      <c r="P118" s="193">
        <f>P119</f>
        <v>0</v>
      </c>
      <c r="Q118" s="102"/>
      <c r="R118" s="193">
        <f>R119</f>
        <v>0.43518999999999997</v>
      </c>
      <c r="S118" s="102"/>
      <c r="T118" s="194">
        <f>T119</f>
        <v>0.44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73</v>
      </c>
      <c r="AU118" s="15" t="s">
        <v>94</v>
      </c>
      <c r="BK118" s="195">
        <f>BK119</f>
        <v>0</v>
      </c>
    </row>
    <row r="119" s="12" customFormat="1" ht="25.92" customHeight="1">
      <c r="A119" s="12"/>
      <c r="B119" s="196"/>
      <c r="C119" s="197"/>
      <c r="D119" s="198" t="s">
        <v>73</v>
      </c>
      <c r="E119" s="199" t="s">
        <v>110</v>
      </c>
      <c r="F119" s="199" t="s">
        <v>111</v>
      </c>
      <c r="G119" s="197"/>
      <c r="H119" s="197"/>
      <c r="I119" s="200"/>
      <c r="J119" s="201">
        <f>BK119</f>
        <v>0</v>
      </c>
      <c r="K119" s="197"/>
      <c r="L119" s="202"/>
      <c r="M119" s="203"/>
      <c r="N119" s="204"/>
      <c r="O119" s="204"/>
      <c r="P119" s="205">
        <f>P120</f>
        <v>0</v>
      </c>
      <c r="Q119" s="204"/>
      <c r="R119" s="205">
        <f>R120</f>
        <v>0.43518999999999997</v>
      </c>
      <c r="S119" s="204"/>
      <c r="T119" s="206">
        <f>T120</f>
        <v>0.44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7" t="s">
        <v>84</v>
      </c>
      <c r="AT119" s="208" t="s">
        <v>73</v>
      </c>
      <c r="AU119" s="208" t="s">
        <v>74</v>
      </c>
      <c r="AY119" s="207" t="s">
        <v>112</v>
      </c>
      <c r="BK119" s="209">
        <f>BK120</f>
        <v>0</v>
      </c>
    </row>
    <row r="120" s="12" customFormat="1" ht="22.8" customHeight="1">
      <c r="A120" s="12"/>
      <c r="B120" s="196"/>
      <c r="C120" s="197"/>
      <c r="D120" s="198" t="s">
        <v>73</v>
      </c>
      <c r="E120" s="210" t="s">
        <v>113</v>
      </c>
      <c r="F120" s="210" t="s">
        <v>114</v>
      </c>
      <c r="G120" s="197"/>
      <c r="H120" s="197"/>
      <c r="I120" s="200"/>
      <c r="J120" s="211">
        <f>BK120</f>
        <v>0</v>
      </c>
      <c r="K120" s="197"/>
      <c r="L120" s="202"/>
      <c r="M120" s="203"/>
      <c r="N120" s="204"/>
      <c r="O120" s="204"/>
      <c r="P120" s="205">
        <f>SUM(P121:P165)</f>
        <v>0</v>
      </c>
      <c r="Q120" s="204"/>
      <c r="R120" s="205">
        <f>SUM(R121:R165)</f>
        <v>0.43518999999999997</v>
      </c>
      <c r="S120" s="204"/>
      <c r="T120" s="206">
        <f>SUM(T121:T165)</f>
        <v>0.44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7" t="s">
        <v>84</v>
      </c>
      <c r="AT120" s="208" t="s">
        <v>73</v>
      </c>
      <c r="AU120" s="208" t="s">
        <v>82</v>
      </c>
      <c r="AY120" s="207" t="s">
        <v>112</v>
      </c>
      <c r="BK120" s="209">
        <f>SUM(BK121:BK165)</f>
        <v>0</v>
      </c>
    </row>
    <row r="121" s="2" customFormat="1" ht="16.5" customHeight="1">
      <c r="A121" s="36"/>
      <c r="B121" s="37"/>
      <c r="C121" s="212" t="s">
        <v>82</v>
      </c>
      <c r="D121" s="212" t="s">
        <v>115</v>
      </c>
      <c r="E121" s="213" t="s">
        <v>116</v>
      </c>
      <c r="F121" s="214" t="s">
        <v>117</v>
      </c>
      <c r="G121" s="215" t="s">
        <v>118</v>
      </c>
      <c r="H121" s="216">
        <v>150</v>
      </c>
      <c r="I121" s="217"/>
      <c r="J121" s="218">
        <f>ROUND(I121*H121,2)</f>
        <v>0</v>
      </c>
      <c r="K121" s="214" t="s">
        <v>1</v>
      </c>
      <c r="L121" s="42"/>
      <c r="M121" s="219" t="s">
        <v>1</v>
      </c>
      <c r="N121" s="220" t="s">
        <v>39</v>
      </c>
      <c r="O121" s="89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3" t="s">
        <v>119</v>
      </c>
      <c r="AT121" s="223" t="s">
        <v>115</v>
      </c>
      <c r="AU121" s="223" t="s">
        <v>84</v>
      </c>
      <c r="AY121" s="15" t="s">
        <v>112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5" t="s">
        <v>82</v>
      </c>
      <c r="BK121" s="224">
        <f>ROUND(I121*H121,2)</f>
        <v>0</v>
      </c>
      <c r="BL121" s="15" t="s">
        <v>119</v>
      </c>
      <c r="BM121" s="223" t="s">
        <v>120</v>
      </c>
    </row>
    <row r="122" s="2" customFormat="1">
      <c r="A122" s="36"/>
      <c r="B122" s="37"/>
      <c r="C122" s="38"/>
      <c r="D122" s="225" t="s">
        <v>121</v>
      </c>
      <c r="E122" s="38"/>
      <c r="F122" s="226" t="s">
        <v>117</v>
      </c>
      <c r="G122" s="38"/>
      <c r="H122" s="38"/>
      <c r="I122" s="227"/>
      <c r="J122" s="38"/>
      <c r="K122" s="38"/>
      <c r="L122" s="42"/>
      <c r="M122" s="228"/>
      <c r="N122" s="229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121</v>
      </c>
      <c r="AU122" s="15" t="s">
        <v>84</v>
      </c>
    </row>
    <row r="123" s="2" customFormat="1" ht="24.15" customHeight="1">
      <c r="A123" s="36"/>
      <c r="B123" s="37"/>
      <c r="C123" s="212" t="s">
        <v>84</v>
      </c>
      <c r="D123" s="212" t="s">
        <v>115</v>
      </c>
      <c r="E123" s="213" t="s">
        <v>122</v>
      </c>
      <c r="F123" s="214" t="s">
        <v>123</v>
      </c>
      <c r="G123" s="215" t="s">
        <v>124</v>
      </c>
      <c r="H123" s="216">
        <v>573</v>
      </c>
      <c r="I123" s="217"/>
      <c r="J123" s="218">
        <f>ROUND(I123*H123,2)</f>
        <v>0</v>
      </c>
      <c r="K123" s="214" t="s">
        <v>125</v>
      </c>
      <c r="L123" s="42"/>
      <c r="M123" s="219" t="s">
        <v>1</v>
      </c>
      <c r="N123" s="220" t="s">
        <v>39</v>
      </c>
      <c r="O123" s="89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3" t="s">
        <v>119</v>
      </c>
      <c r="AT123" s="223" t="s">
        <v>115</v>
      </c>
      <c r="AU123" s="223" t="s">
        <v>84</v>
      </c>
      <c r="AY123" s="15" t="s">
        <v>112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5" t="s">
        <v>82</v>
      </c>
      <c r="BK123" s="224">
        <f>ROUND(I123*H123,2)</f>
        <v>0</v>
      </c>
      <c r="BL123" s="15" t="s">
        <v>119</v>
      </c>
      <c r="BM123" s="223" t="s">
        <v>126</v>
      </c>
    </row>
    <row r="124" s="2" customFormat="1">
      <c r="A124" s="36"/>
      <c r="B124" s="37"/>
      <c r="C124" s="38"/>
      <c r="D124" s="225" t="s">
        <v>121</v>
      </c>
      <c r="E124" s="38"/>
      <c r="F124" s="226" t="s">
        <v>127</v>
      </c>
      <c r="G124" s="38"/>
      <c r="H124" s="38"/>
      <c r="I124" s="227"/>
      <c r="J124" s="38"/>
      <c r="K124" s="38"/>
      <c r="L124" s="42"/>
      <c r="M124" s="228"/>
      <c r="N124" s="229"/>
      <c r="O124" s="89"/>
      <c r="P124" s="89"/>
      <c r="Q124" s="89"/>
      <c r="R124" s="89"/>
      <c r="S124" s="89"/>
      <c r="T124" s="9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121</v>
      </c>
      <c r="AU124" s="15" t="s">
        <v>84</v>
      </c>
    </row>
    <row r="125" s="2" customFormat="1" ht="37.8" customHeight="1">
      <c r="A125" s="36"/>
      <c r="B125" s="37"/>
      <c r="C125" s="230" t="s">
        <v>128</v>
      </c>
      <c r="D125" s="230" t="s">
        <v>129</v>
      </c>
      <c r="E125" s="231" t="s">
        <v>130</v>
      </c>
      <c r="F125" s="232" t="s">
        <v>131</v>
      </c>
      <c r="G125" s="233" t="s">
        <v>124</v>
      </c>
      <c r="H125" s="234">
        <v>573</v>
      </c>
      <c r="I125" s="235"/>
      <c r="J125" s="236">
        <f>ROUND(I125*H125,2)</f>
        <v>0</v>
      </c>
      <c r="K125" s="232" t="s">
        <v>125</v>
      </c>
      <c r="L125" s="237"/>
      <c r="M125" s="238" t="s">
        <v>1</v>
      </c>
      <c r="N125" s="239" t="s">
        <v>39</v>
      </c>
      <c r="O125" s="89"/>
      <c r="P125" s="221">
        <f>O125*H125</f>
        <v>0</v>
      </c>
      <c r="Q125" s="221">
        <v>0.00012999999999999999</v>
      </c>
      <c r="R125" s="221">
        <f>Q125*H125</f>
        <v>0.074489999999999987</v>
      </c>
      <c r="S125" s="221">
        <v>0</v>
      </c>
      <c r="T125" s="222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3" t="s">
        <v>132</v>
      </c>
      <c r="AT125" s="223" t="s">
        <v>129</v>
      </c>
      <c r="AU125" s="223" t="s">
        <v>84</v>
      </c>
      <c r="AY125" s="15" t="s">
        <v>112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5" t="s">
        <v>82</v>
      </c>
      <c r="BK125" s="224">
        <f>ROUND(I125*H125,2)</f>
        <v>0</v>
      </c>
      <c r="BL125" s="15" t="s">
        <v>119</v>
      </c>
      <c r="BM125" s="223" t="s">
        <v>133</v>
      </c>
    </row>
    <row r="126" s="2" customFormat="1">
      <c r="A126" s="36"/>
      <c r="B126" s="37"/>
      <c r="C126" s="38"/>
      <c r="D126" s="225" t="s">
        <v>121</v>
      </c>
      <c r="E126" s="38"/>
      <c r="F126" s="226" t="s">
        <v>131</v>
      </c>
      <c r="G126" s="38"/>
      <c r="H126" s="38"/>
      <c r="I126" s="227"/>
      <c r="J126" s="38"/>
      <c r="K126" s="38"/>
      <c r="L126" s="42"/>
      <c r="M126" s="228"/>
      <c r="N126" s="229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121</v>
      </c>
      <c r="AU126" s="15" t="s">
        <v>84</v>
      </c>
    </row>
    <row r="127" s="2" customFormat="1" ht="24.15" customHeight="1">
      <c r="A127" s="36"/>
      <c r="B127" s="37"/>
      <c r="C127" s="212" t="s">
        <v>134</v>
      </c>
      <c r="D127" s="212" t="s">
        <v>115</v>
      </c>
      <c r="E127" s="213" t="s">
        <v>135</v>
      </c>
      <c r="F127" s="214" t="s">
        <v>136</v>
      </c>
      <c r="G127" s="215" t="s">
        <v>137</v>
      </c>
      <c r="H127" s="216">
        <v>2865</v>
      </c>
      <c r="I127" s="217"/>
      <c r="J127" s="218">
        <f>ROUND(I127*H127,2)</f>
        <v>0</v>
      </c>
      <c r="K127" s="214" t="s">
        <v>125</v>
      </c>
      <c r="L127" s="42"/>
      <c r="M127" s="219" t="s">
        <v>1</v>
      </c>
      <c r="N127" s="220" t="s">
        <v>39</v>
      </c>
      <c r="O127" s="89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3" t="s">
        <v>119</v>
      </c>
      <c r="AT127" s="223" t="s">
        <v>115</v>
      </c>
      <c r="AU127" s="223" t="s">
        <v>84</v>
      </c>
      <c r="AY127" s="15" t="s">
        <v>112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5" t="s">
        <v>82</v>
      </c>
      <c r="BK127" s="224">
        <f>ROUND(I127*H127,2)</f>
        <v>0</v>
      </c>
      <c r="BL127" s="15" t="s">
        <v>119</v>
      </c>
      <c r="BM127" s="223" t="s">
        <v>138</v>
      </c>
    </row>
    <row r="128" s="2" customFormat="1">
      <c r="A128" s="36"/>
      <c r="B128" s="37"/>
      <c r="C128" s="38"/>
      <c r="D128" s="225" t="s">
        <v>121</v>
      </c>
      <c r="E128" s="38"/>
      <c r="F128" s="226" t="s">
        <v>139</v>
      </c>
      <c r="G128" s="38"/>
      <c r="H128" s="38"/>
      <c r="I128" s="227"/>
      <c r="J128" s="38"/>
      <c r="K128" s="38"/>
      <c r="L128" s="42"/>
      <c r="M128" s="228"/>
      <c r="N128" s="229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121</v>
      </c>
      <c r="AU128" s="15" t="s">
        <v>84</v>
      </c>
    </row>
    <row r="129" s="2" customFormat="1" ht="16.5" customHeight="1">
      <c r="A129" s="36"/>
      <c r="B129" s="37"/>
      <c r="C129" s="230" t="s">
        <v>140</v>
      </c>
      <c r="D129" s="230" t="s">
        <v>129</v>
      </c>
      <c r="E129" s="231" t="s">
        <v>141</v>
      </c>
      <c r="F129" s="232" t="s">
        <v>142</v>
      </c>
      <c r="G129" s="233" t="s">
        <v>137</v>
      </c>
      <c r="H129" s="234">
        <v>2865</v>
      </c>
      <c r="I129" s="235"/>
      <c r="J129" s="236">
        <f>ROUND(I129*H129,2)</f>
        <v>0</v>
      </c>
      <c r="K129" s="232" t="s">
        <v>125</v>
      </c>
      <c r="L129" s="237"/>
      <c r="M129" s="238" t="s">
        <v>1</v>
      </c>
      <c r="N129" s="239" t="s">
        <v>39</v>
      </c>
      <c r="O129" s="89"/>
      <c r="P129" s="221">
        <f>O129*H129</f>
        <v>0</v>
      </c>
      <c r="Q129" s="221">
        <v>0.00012</v>
      </c>
      <c r="R129" s="221">
        <f>Q129*H129</f>
        <v>0.34379999999999999</v>
      </c>
      <c r="S129" s="221">
        <v>0</v>
      </c>
      <c r="T129" s="222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3" t="s">
        <v>132</v>
      </c>
      <c r="AT129" s="223" t="s">
        <v>129</v>
      </c>
      <c r="AU129" s="223" t="s">
        <v>84</v>
      </c>
      <c r="AY129" s="15" t="s">
        <v>112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5" t="s">
        <v>82</v>
      </c>
      <c r="BK129" s="224">
        <f>ROUND(I129*H129,2)</f>
        <v>0</v>
      </c>
      <c r="BL129" s="15" t="s">
        <v>119</v>
      </c>
      <c r="BM129" s="223" t="s">
        <v>143</v>
      </c>
    </row>
    <row r="130" s="2" customFormat="1">
      <c r="A130" s="36"/>
      <c r="B130" s="37"/>
      <c r="C130" s="38"/>
      <c r="D130" s="225" t="s">
        <v>121</v>
      </c>
      <c r="E130" s="38"/>
      <c r="F130" s="226" t="s">
        <v>142</v>
      </c>
      <c r="G130" s="38"/>
      <c r="H130" s="38"/>
      <c r="I130" s="227"/>
      <c r="J130" s="38"/>
      <c r="K130" s="38"/>
      <c r="L130" s="42"/>
      <c r="M130" s="228"/>
      <c r="N130" s="229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121</v>
      </c>
      <c r="AU130" s="15" t="s">
        <v>84</v>
      </c>
    </row>
    <row r="131" s="2" customFormat="1" ht="24.15" customHeight="1">
      <c r="A131" s="36"/>
      <c r="B131" s="37"/>
      <c r="C131" s="212" t="s">
        <v>144</v>
      </c>
      <c r="D131" s="212" t="s">
        <v>115</v>
      </c>
      <c r="E131" s="213" t="s">
        <v>145</v>
      </c>
      <c r="F131" s="214" t="s">
        <v>146</v>
      </c>
      <c r="G131" s="215" t="s">
        <v>124</v>
      </c>
      <c r="H131" s="216">
        <v>1150</v>
      </c>
      <c r="I131" s="217"/>
      <c r="J131" s="218">
        <f>ROUND(I131*H131,2)</f>
        <v>0</v>
      </c>
      <c r="K131" s="214" t="s">
        <v>125</v>
      </c>
      <c r="L131" s="42"/>
      <c r="M131" s="219" t="s">
        <v>1</v>
      </c>
      <c r="N131" s="220" t="s">
        <v>39</v>
      </c>
      <c r="O131" s="89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3" t="s">
        <v>119</v>
      </c>
      <c r="AT131" s="223" t="s">
        <v>115</v>
      </c>
      <c r="AU131" s="223" t="s">
        <v>84</v>
      </c>
      <c r="AY131" s="15" t="s">
        <v>112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5" t="s">
        <v>82</v>
      </c>
      <c r="BK131" s="224">
        <f>ROUND(I131*H131,2)</f>
        <v>0</v>
      </c>
      <c r="BL131" s="15" t="s">
        <v>119</v>
      </c>
      <c r="BM131" s="223" t="s">
        <v>147</v>
      </c>
    </row>
    <row r="132" s="2" customFormat="1">
      <c r="A132" s="36"/>
      <c r="B132" s="37"/>
      <c r="C132" s="38"/>
      <c r="D132" s="225" t="s">
        <v>121</v>
      </c>
      <c r="E132" s="38"/>
      <c r="F132" s="226" t="s">
        <v>148</v>
      </c>
      <c r="G132" s="38"/>
      <c r="H132" s="38"/>
      <c r="I132" s="227"/>
      <c r="J132" s="38"/>
      <c r="K132" s="38"/>
      <c r="L132" s="42"/>
      <c r="M132" s="228"/>
      <c r="N132" s="229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121</v>
      </c>
      <c r="AU132" s="15" t="s">
        <v>84</v>
      </c>
    </row>
    <row r="133" s="2" customFormat="1" ht="24.15" customHeight="1">
      <c r="A133" s="36"/>
      <c r="B133" s="37"/>
      <c r="C133" s="212" t="s">
        <v>149</v>
      </c>
      <c r="D133" s="212" t="s">
        <v>115</v>
      </c>
      <c r="E133" s="213" t="s">
        <v>150</v>
      </c>
      <c r="F133" s="214" t="s">
        <v>151</v>
      </c>
      <c r="G133" s="215" t="s">
        <v>124</v>
      </c>
      <c r="H133" s="216">
        <v>2</v>
      </c>
      <c r="I133" s="217"/>
      <c r="J133" s="218">
        <f>ROUND(I133*H133,2)</f>
        <v>0</v>
      </c>
      <c r="K133" s="214" t="s">
        <v>125</v>
      </c>
      <c r="L133" s="42"/>
      <c r="M133" s="219" t="s">
        <v>1</v>
      </c>
      <c r="N133" s="220" t="s">
        <v>39</v>
      </c>
      <c r="O133" s="89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3" t="s">
        <v>119</v>
      </c>
      <c r="AT133" s="223" t="s">
        <v>115</v>
      </c>
      <c r="AU133" s="223" t="s">
        <v>84</v>
      </c>
      <c r="AY133" s="15" t="s">
        <v>112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5" t="s">
        <v>82</v>
      </c>
      <c r="BK133" s="224">
        <f>ROUND(I133*H133,2)</f>
        <v>0</v>
      </c>
      <c r="BL133" s="15" t="s">
        <v>119</v>
      </c>
      <c r="BM133" s="223" t="s">
        <v>152</v>
      </c>
    </row>
    <row r="134" s="2" customFormat="1">
      <c r="A134" s="36"/>
      <c r="B134" s="37"/>
      <c r="C134" s="38"/>
      <c r="D134" s="225" t="s">
        <v>121</v>
      </c>
      <c r="E134" s="38"/>
      <c r="F134" s="226" t="s">
        <v>153</v>
      </c>
      <c r="G134" s="38"/>
      <c r="H134" s="38"/>
      <c r="I134" s="227"/>
      <c r="J134" s="38"/>
      <c r="K134" s="38"/>
      <c r="L134" s="42"/>
      <c r="M134" s="228"/>
      <c r="N134" s="229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121</v>
      </c>
      <c r="AU134" s="15" t="s">
        <v>84</v>
      </c>
    </row>
    <row r="135" s="2" customFormat="1" ht="24.15" customHeight="1">
      <c r="A135" s="36"/>
      <c r="B135" s="37"/>
      <c r="C135" s="212" t="s">
        <v>154</v>
      </c>
      <c r="D135" s="212" t="s">
        <v>115</v>
      </c>
      <c r="E135" s="213" t="s">
        <v>155</v>
      </c>
      <c r="F135" s="214" t="s">
        <v>156</v>
      </c>
      <c r="G135" s="215" t="s">
        <v>124</v>
      </c>
      <c r="H135" s="216">
        <v>1</v>
      </c>
      <c r="I135" s="217"/>
      <c r="J135" s="218">
        <f>ROUND(I135*H135,2)</f>
        <v>0</v>
      </c>
      <c r="K135" s="214" t="s">
        <v>125</v>
      </c>
      <c r="L135" s="42"/>
      <c r="M135" s="219" t="s">
        <v>1</v>
      </c>
      <c r="N135" s="220" t="s">
        <v>39</v>
      </c>
      <c r="O135" s="89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3" t="s">
        <v>119</v>
      </c>
      <c r="AT135" s="223" t="s">
        <v>115</v>
      </c>
      <c r="AU135" s="223" t="s">
        <v>84</v>
      </c>
      <c r="AY135" s="15" t="s">
        <v>112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5" t="s">
        <v>82</v>
      </c>
      <c r="BK135" s="224">
        <f>ROUND(I135*H135,2)</f>
        <v>0</v>
      </c>
      <c r="BL135" s="15" t="s">
        <v>119</v>
      </c>
      <c r="BM135" s="223" t="s">
        <v>157</v>
      </c>
    </row>
    <row r="136" s="2" customFormat="1">
      <c r="A136" s="36"/>
      <c r="B136" s="37"/>
      <c r="C136" s="38"/>
      <c r="D136" s="225" t="s">
        <v>121</v>
      </c>
      <c r="E136" s="38"/>
      <c r="F136" s="226" t="s">
        <v>158</v>
      </c>
      <c r="G136" s="38"/>
      <c r="H136" s="38"/>
      <c r="I136" s="227"/>
      <c r="J136" s="38"/>
      <c r="K136" s="38"/>
      <c r="L136" s="42"/>
      <c r="M136" s="228"/>
      <c r="N136" s="229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121</v>
      </c>
      <c r="AU136" s="15" t="s">
        <v>84</v>
      </c>
    </row>
    <row r="137" s="2" customFormat="1" ht="16.5" customHeight="1">
      <c r="A137" s="36"/>
      <c r="B137" s="37"/>
      <c r="C137" s="230" t="s">
        <v>159</v>
      </c>
      <c r="D137" s="230" t="s">
        <v>129</v>
      </c>
      <c r="E137" s="231" t="s">
        <v>160</v>
      </c>
      <c r="F137" s="232" t="s">
        <v>161</v>
      </c>
      <c r="G137" s="233" t="s">
        <v>124</v>
      </c>
      <c r="H137" s="234">
        <v>1</v>
      </c>
      <c r="I137" s="235"/>
      <c r="J137" s="236">
        <f>ROUND(I137*H137,2)</f>
        <v>0</v>
      </c>
      <c r="K137" s="232" t="s">
        <v>125</v>
      </c>
      <c r="L137" s="237"/>
      <c r="M137" s="238" t="s">
        <v>1</v>
      </c>
      <c r="N137" s="239" t="s">
        <v>39</v>
      </c>
      <c r="O137" s="89"/>
      <c r="P137" s="221">
        <f>O137*H137</f>
        <v>0</v>
      </c>
      <c r="Q137" s="221">
        <v>0.016899999999999998</v>
      </c>
      <c r="R137" s="221">
        <f>Q137*H137</f>
        <v>0.016899999999999998</v>
      </c>
      <c r="S137" s="221">
        <v>0</v>
      </c>
      <c r="T137" s="222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3" t="s">
        <v>132</v>
      </c>
      <c r="AT137" s="223" t="s">
        <v>129</v>
      </c>
      <c r="AU137" s="223" t="s">
        <v>84</v>
      </c>
      <c r="AY137" s="15" t="s">
        <v>112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5" t="s">
        <v>82</v>
      </c>
      <c r="BK137" s="224">
        <f>ROUND(I137*H137,2)</f>
        <v>0</v>
      </c>
      <c r="BL137" s="15" t="s">
        <v>119</v>
      </c>
      <c r="BM137" s="223" t="s">
        <v>162</v>
      </c>
    </row>
    <row r="138" s="2" customFormat="1">
      <c r="A138" s="36"/>
      <c r="B138" s="37"/>
      <c r="C138" s="38"/>
      <c r="D138" s="225" t="s">
        <v>121</v>
      </c>
      <c r="E138" s="38"/>
      <c r="F138" s="226" t="s">
        <v>161</v>
      </c>
      <c r="G138" s="38"/>
      <c r="H138" s="38"/>
      <c r="I138" s="227"/>
      <c r="J138" s="38"/>
      <c r="K138" s="38"/>
      <c r="L138" s="42"/>
      <c r="M138" s="228"/>
      <c r="N138" s="229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121</v>
      </c>
      <c r="AU138" s="15" t="s">
        <v>84</v>
      </c>
    </row>
    <row r="139" s="2" customFormat="1" ht="37.8" customHeight="1">
      <c r="A139" s="36"/>
      <c r="B139" s="37"/>
      <c r="C139" s="212" t="s">
        <v>163</v>
      </c>
      <c r="D139" s="212" t="s">
        <v>115</v>
      </c>
      <c r="E139" s="213" t="s">
        <v>164</v>
      </c>
      <c r="F139" s="214" t="s">
        <v>165</v>
      </c>
      <c r="G139" s="215" t="s">
        <v>124</v>
      </c>
      <c r="H139" s="216">
        <v>440</v>
      </c>
      <c r="I139" s="217"/>
      <c r="J139" s="218">
        <f>ROUND(I139*H139,2)</f>
        <v>0</v>
      </c>
      <c r="K139" s="214" t="s">
        <v>125</v>
      </c>
      <c r="L139" s="42"/>
      <c r="M139" s="219" t="s">
        <v>1</v>
      </c>
      <c r="N139" s="220" t="s">
        <v>39</v>
      </c>
      <c r="O139" s="89"/>
      <c r="P139" s="221">
        <f>O139*H139</f>
        <v>0</v>
      </c>
      <c r="Q139" s="221">
        <v>0</v>
      </c>
      <c r="R139" s="221">
        <f>Q139*H139</f>
        <v>0</v>
      </c>
      <c r="S139" s="221">
        <v>0.001</v>
      </c>
      <c r="T139" s="222">
        <f>S139*H139</f>
        <v>0.44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3" t="s">
        <v>119</v>
      </c>
      <c r="AT139" s="223" t="s">
        <v>115</v>
      </c>
      <c r="AU139" s="223" t="s">
        <v>84</v>
      </c>
      <c r="AY139" s="15" t="s">
        <v>112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5" t="s">
        <v>82</v>
      </c>
      <c r="BK139" s="224">
        <f>ROUND(I139*H139,2)</f>
        <v>0</v>
      </c>
      <c r="BL139" s="15" t="s">
        <v>119</v>
      </c>
      <c r="BM139" s="223" t="s">
        <v>166</v>
      </c>
    </row>
    <row r="140" s="2" customFormat="1">
      <c r="A140" s="36"/>
      <c r="B140" s="37"/>
      <c r="C140" s="38"/>
      <c r="D140" s="225" t="s">
        <v>121</v>
      </c>
      <c r="E140" s="38"/>
      <c r="F140" s="226" t="s">
        <v>167</v>
      </c>
      <c r="G140" s="38"/>
      <c r="H140" s="38"/>
      <c r="I140" s="227"/>
      <c r="J140" s="38"/>
      <c r="K140" s="38"/>
      <c r="L140" s="42"/>
      <c r="M140" s="228"/>
      <c r="N140" s="229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121</v>
      </c>
      <c r="AU140" s="15" t="s">
        <v>84</v>
      </c>
    </row>
    <row r="141" s="2" customFormat="1" ht="24.15" customHeight="1">
      <c r="A141" s="36"/>
      <c r="B141" s="37"/>
      <c r="C141" s="212" t="s">
        <v>168</v>
      </c>
      <c r="D141" s="212" t="s">
        <v>115</v>
      </c>
      <c r="E141" s="213" t="s">
        <v>169</v>
      </c>
      <c r="F141" s="214" t="s">
        <v>170</v>
      </c>
      <c r="G141" s="215" t="s">
        <v>124</v>
      </c>
      <c r="H141" s="216">
        <v>242</v>
      </c>
      <c r="I141" s="217"/>
      <c r="J141" s="218">
        <f>ROUND(I141*H141,2)</f>
        <v>0</v>
      </c>
      <c r="K141" s="214" t="s">
        <v>125</v>
      </c>
      <c r="L141" s="42"/>
      <c r="M141" s="219" t="s">
        <v>1</v>
      </c>
      <c r="N141" s="220" t="s">
        <v>39</v>
      </c>
      <c r="O141" s="89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3" t="s">
        <v>119</v>
      </c>
      <c r="AT141" s="223" t="s">
        <v>115</v>
      </c>
      <c r="AU141" s="223" t="s">
        <v>84</v>
      </c>
      <c r="AY141" s="15" t="s">
        <v>112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5" t="s">
        <v>82</v>
      </c>
      <c r="BK141" s="224">
        <f>ROUND(I141*H141,2)</f>
        <v>0</v>
      </c>
      <c r="BL141" s="15" t="s">
        <v>119</v>
      </c>
      <c r="BM141" s="223" t="s">
        <v>171</v>
      </c>
    </row>
    <row r="142" s="2" customFormat="1">
      <c r="A142" s="36"/>
      <c r="B142" s="37"/>
      <c r="C142" s="38"/>
      <c r="D142" s="225" t="s">
        <v>121</v>
      </c>
      <c r="E142" s="38"/>
      <c r="F142" s="226" t="s">
        <v>172</v>
      </c>
      <c r="G142" s="38"/>
      <c r="H142" s="38"/>
      <c r="I142" s="227"/>
      <c r="J142" s="38"/>
      <c r="K142" s="38"/>
      <c r="L142" s="42"/>
      <c r="M142" s="228"/>
      <c r="N142" s="229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121</v>
      </c>
      <c r="AU142" s="15" t="s">
        <v>84</v>
      </c>
    </row>
    <row r="143" s="13" customFormat="1">
      <c r="A143" s="13"/>
      <c r="B143" s="240"/>
      <c r="C143" s="241"/>
      <c r="D143" s="225" t="s">
        <v>173</v>
      </c>
      <c r="E143" s="242" t="s">
        <v>1</v>
      </c>
      <c r="F143" s="243" t="s">
        <v>174</v>
      </c>
      <c r="G143" s="241"/>
      <c r="H143" s="244">
        <v>242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173</v>
      </c>
      <c r="AU143" s="250" t="s">
        <v>84</v>
      </c>
      <c r="AV143" s="13" t="s">
        <v>84</v>
      </c>
      <c r="AW143" s="13" t="s">
        <v>31</v>
      </c>
      <c r="AX143" s="13" t="s">
        <v>82</v>
      </c>
      <c r="AY143" s="250" t="s">
        <v>112</v>
      </c>
    </row>
    <row r="144" s="2" customFormat="1" ht="24.15" customHeight="1">
      <c r="A144" s="36"/>
      <c r="B144" s="37"/>
      <c r="C144" s="230" t="s">
        <v>175</v>
      </c>
      <c r="D144" s="230" t="s">
        <v>129</v>
      </c>
      <c r="E144" s="231" t="s">
        <v>176</v>
      </c>
      <c r="F144" s="232" t="s">
        <v>177</v>
      </c>
      <c r="G144" s="233" t="s">
        <v>124</v>
      </c>
      <c r="H144" s="234">
        <v>142</v>
      </c>
      <c r="I144" s="235"/>
      <c r="J144" s="236">
        <f>ROUND(I144*H144,2)</f>
        <v>0</v>
      </c>
      <c r="K144" s="232" t="s">
        <v>1</v>
      </c>
      <c r="L144" s="237"/>
      <c r="M144" s="238" t="s">
        <v>1</v>
      </c>
      <c r="N144" s="239" t="s">
        <v>39</v>
      </c>
      <c r="O144" s="89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3" t="s">
        <v>132</v>
      </c>
      <c r="AT144" s="223" t="s">
        <v>129</v>
      </c>
      <c r="AU144" s="223" t="s">
        <v>84</v>
      </c>
      <c r="AY144" s="15" t="s">
        <v>112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5" t="s">
        <v>82</v>
      </c>
      <c r="BK144" s="224">
        <f>ROUND(I144*H144,2)</f>
        <v>0</v>
      </c>
      <c r="BL144" s="15" t="s">
        <v>119</v>
      </c>
      <c r="BM144" s="223" t="s">
        <v>178</v>
      </c>
    </row>
    <row r="145" s="2" customFormat="1">
      <c r="A145" s="36"/>
      <c r="B145" s="37"/>
      <c r="C145" s="38"/>
      <c r="D145" s="225" t="s">
        <v>121</v>
      </c>
      <c r="E145" s="38"/>
      <c r="F145" s="226" t="s">
        <v>177</v>
      </c>
      <c r="G145" s="38"/>
      <c r="H145" s="38"/>
      <c r="I145" s="227"/>
      <c r="J145" s="38"/>
      <c r="K145" s="38"/>
      <c r="L145" s="42"/>
      <c r="M145" s="228"/>
      <c r="N145" s="229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121</v>
      </c>
      <c r="AU145" s="15" t="s">
        <v>84</v>
      </c>
    </row>
    <row r="146" s="2" customFormat="1" ht="37.8" customHeight="1">
      <c r="A146" s="36"/>
      <c r="B146" s="37"/>
      <c r="C146" s="230" t="s">
        <v>179</v>
      </c>
      <c r="D146" s="230" t="s">
        <v>129</v>
      </c>
      <c r="E146" s="231" t="s">
        <v>180</v>
      </c>
      <c r="F146" s="232" t="s">
        <v>181</v>
      </c>
      <c r="G146" s="233" t="s">
        <v>124</v>
      </c>
      <c r="H146" s="234">
        <v>25</v>
      </c>
      <c r="I146" s="235"/>
      <c r="J146" s="236">
        <f>ROUND(I146*H146,2)</f>
        <v>0</v>
      </c>
      <c r="K146" s="232" t="s">
        <v>1</v>
      </c>
      <c r="L146" s="237"/>
      <c r="M146" s="238" t="s">
        <v>1</v>
      </c>
      <c r="N146" s="239" t="s">
        <v>39</v>
      </c>
      <c r="O146" s="89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3" t="s">
        <v>132</v>
      </c>
      <c r="AT146" s="223" t="s">
        <v>129</v>
      </c>
      <c r="AU146" s="223" t="s">
        <v>84</v>
      </c>
      <c r="AY146" s="15" t="s">
        <v>112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5" t="s">
        <v>82</v>
      </c>
      <c r="BK146" s="224">
        <f>ROUND(I146*H146,2)</f>
        <v>0</v>
      </c>
      <c r="BL146" s="15" t="s">
        <v>119</v>
      </c>
      <c r="BM146" s="223" t="s">
        <v>182</v>
      </c>
    </row>
    <row r="147" s="2" customFormat="1">
      <c r="A147" s="36"/>
      <c r="B147" s="37"/>
      <c r="C147" s="38"/>
      <c r="D147" s="225" t="s">
        <v>121</v>
      </c>
      <c r="E147" s="38"/>
      <c r="F147" s="226" t="s">
        <v>181</v>
      </c>
      <c r="G147" s="38"/>
      <c r="H147" s="38"/>
      <c r="I147" s="227"/>
      <c r="J147" s="38"/>
      <c r="K147" s="38"/>
      <c r="L147" s="42"/>
      <c r="M147" s="228"/>
      <c r="N147" s="229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121</v>
      </c>
      <c r="AU147" s="15" t="s">
        <v>84</v>
      </c>
    </row>
    <row r="148" s="2" customFormat="1" ht="24.15" customHeight="1">
      <c r="A148" s="36"/>
      <c r="B148" s="37"/>
      <c r="C148" s="230" t="s">
        <v>183</v>
      </c>
      <c r="D148" s="230" t="s">
        <v>129</v>
      </c>
      <c r="E148" s="231" t="s">
        <v>184</v>
      </c>
      <c r="F148" s="232" t="s">
        <v>185</v>
      </c>
      <c r="G148" s="233" t="s">
        <v>124</v>
      </c>
      <c r="H148" s="234">
        <v>10</v>
      </c>
      <c r="I148" s="235"/>
      <c r="J148" s="236">
        <f>ROUND(I148*H148,2)</f>
        <v>0</v>
      </c>
      <c r="K148" s="232" t="s">
        <v>1</v>
      </c>
      <c r="L148" s="237"/>
      <c r="M148" s="238" t="s">
        <v>1</v>
      </c>
      <c r="N148" s="239" t="s">
        <v>39</v>
      </c>
      <c r="O148" s="89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3" t="s">
        <v>132</v>
      </c>
      <c r="AT148" s="223" t="s">
        <v>129</v>
      </c>
      <c r="AU148" s="223" t="s">
        <v>84</v>
      </c>
      <c r="AY148" s="15" t="s">
        <v>112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5" t="s">
        <v>82</v>
      </c>
      <c r="BK148" s="224">
        <f>ROUND(I148*H148,2)</f>
        <v>0</v>
      </c>
      <c r="BL148" s="15" t="s">
        <v>119</v>
      </c>
      <c r="BM148" s="223" t="s">
        <v>186</v>
      </c>
    </row>
    <row r="149" s="2" customFormat="1">
      <c r="A149" s="36"/>
      <c r="B149" s="37"/>
      <c r="C149" s="38"/>
      <c r="D149" s="225" t="s">
        <v>121</v>
      </c>
      <c r="E149" s="38"/>
      <c r="F149" s="226" t="s">
        <v>185</v>
      </c>
      <c r="G149" s="38"/>
      <c r="H149" s="38"/>
      <c r="I149" s="227"/>
      <c r="J149" s="38"/>
      <c r="K149" s="38"/>
      <c r="L149" s="42"/>
      <c r="M149" s="228"/>
      <c r="N149" s="229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121</v>
      </c>
      <c r="AU149" s="15" t="s">
        <v>84</v>
      </c>
    </row>
    <row r="150" s="2" customFormat="1" ht="33" customHeight="1">
      <c r="A150" s="36"/>
      <c r="B150" s="37"/>
      <c r="C150" s="230" t="s">
        <v>8</v>
      </c>
      <c r="D150" s="230" t="s">
        <v>129</v>
      </c>
      <c r="E150" s="231" t="s">
        <v>187</v>
      </c>
      <c r="F150" s="232" t="s">
        <v>188</v>
      </c>
      <c r="G150" s="233" t="s">
        <v>124</v>
      </c>
      <c r="H150" s="234">
        <v>8</v>
      </c>
      <c r="I150" s="235"/>
      <c r="J150" s="236">
        <f>ROUND(I150*H150,2)</f>
        <v>0</v>
      </c>
      <c r="K150" s="232" t="s">
        <v>1</v>
      </c>
      <c r="L150" s="237"/>
      <c r="M150" s="238" t="s">
        <v>1</v>
      </c>
      <c r="N150" s="239" t="s">
        <v>39</v>
      </c>
      <c r="O150" s="89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3" t="s">
        <v>132</v>
      </c>
      <c r="AT150" s="223" t="s">
        <v>129</v>
      </c>
      <c r="AU150" s="223" t="s">
        <v>84</v>
      </c>
      <c r="AY150" s="15" t="s">
        <v>112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5" t="s">
        <v>82</v>
      </c>
      <c r="BK150" s="224">
        <f>ROUND(I150*H150,2)</f>
        <v>0</v>
      </c>
      <c r="BL150" s="15" t="s">
        <v>119</v>
      </c>
      <c r="BM150" s="223" t="s">
        <v>189</v>
      </c>
    </row>
    <row r="151" s="2" customFormat="1">
      <c r="A151" s="36"/>
      <c r="B151" s="37"/>
      <c r="C151" s="38"/>
      <c r="D151" s="225" t="s">
        <v>121</v>
      </c>
      <c r="E151" s="38"/>
      <c r="F151" s="226" t="s">
        <v>188</v>
      </c>
      <c r="G151" s="38"/>
      <c r="H151" s="38"/>
      <c r="I151" s="227"/>
      <c r="J151" s="38"/>
      <c r="K151" s="38"/>
      <c r="L151" s="42"/>
      <c r="M151" s="228"/>
      <c r="N151" s="229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121</v>
      </c>
      <c r="AU151" s="15" t="s">
        <v>84</v>
      </c>
    </row>
    <row r="152" s="2" customFormat="1" ht="33" customHeight="1">
      <c r="A152" s="36"/>
      <c r="B152" s="37"/>
      <c r="C152" s="230" t="s">
        <v>119</v>
      </c>
      <c r="D152" s="230" t="s">
        <v>129</v>
      </c>
      <c r="E152" s="231" t="s">
        <v>190</v>
      </c>
      <c r="F152" s="232" t="s">
        <v>191</v>
      </c>
      <c r="G152" s="233" t="s">
        <v>124</v>
      </c>
      <c r="H152" s="234">
        <v>35</v>
      </c>
      <c r="I152" s="235"/>
      <c r="J152" s="236">
        <f>ROUND(I152*H152,2)</f>
        <v>0</v>
      </c>
      <c r="K152" s="232" t="s">
        <v>1</v>
      </c>
      <c r="L152" s="237"/>
      <c r="M152" s="238" t="s">
        <v>1</v>
      </c>
      <c r="N152" s="239" t="s">
        <v>39</v>
      </c>
      <c r="O152" s="89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3" t="s">
        <v>132</v>
      </c>
      <c r="AT152" s="223" t="s">
        <v>129</v>
      </c>
      <c r="AU152" s="223" t="s">
        <v>84</v>
      </c>
      <c r="AY152" s="15" t="s">
        <v>112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5" t="s">
        <v>82</v>
      </c>
      <c r="BK152" s="224">
        <f>ROUND(I152*H152,2)</f>
        <v>0</v>
      </c>
      <c r="BL152" s="15" t="s">
        <v>119</v>
      </c>
      <c r="BM152" s="223" t="s">
        <v>192</v>
      </c>
    </row>
    <row r="153" s="2" customFormat="1">
      <c r="A153" s="36"/>
      <c r="B153" s="37"/>
      <c r="C153" s="38"/>
      <c r="D153" s="225" t="s">
        <v>121</v>
      </c>
      <c r="E153" s="38"/>
      <c r="F153" s="226" t="s">
        <v>191</v>
      </c>
      <c r="G153" s="38"/>
      <c r="H153" s="38"/>
      <c r="I153" s="227"/>
      <c r="J153" s="38"/>
      <c r="K153" s="38"/>
      <c r="L153" s="42"/>
      <c r="M153" s="228"/>
      <c r="N153" s="229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121</v>
      </c>
      <c r="AU153" s="15" t="s">
        <v>84</v>
      </c>
    </row>
    <row r="154" s="2" customFormat="1" ht="33" customHeight="1">
      <c r="A154" s="36"/>
      <c r="B154" s="37"/>
      <c r="C154" s="230" t="s">
        <v>193</v>
      </c>
      <c r="D154" s="230" t="s">
        <v>129</v>
      </c>
      <c r="E154" s="231" t="s">
        <v>194</v>
      </c>
      <c r="F154" s="232" t="s">
        <v>195</v>
      </c>
      <c r="G154" s="233" t="s">
        <v>124</v>
      </c>
      <c r="H154" s="234">
        <v>3</v>
      </c>
      <c r="I154" s="235"/>
      <c r="J154" s="236">
        <f>ROUND(I154*H154,2)</f>
        <v>0</v>
      </c>
      <c r="K154" s="232" t="s">
        <v>1</v>
      </c>
      <c r="L154" s="237"/>
      <c r="M154" s="238" t="s">
        <v>1</v>
      </c>
      <c r="N154" s="239" t="s">
        <v>39</v>
      </c>
      <c r="O154" s="89"/>
      <c r="P154" s="221">
        <f>O154*H154</f>
        <v>0</v>
      </c>
      <c r="Q154" s="221">
        <v>0</v>
      </c>
      <c r="R154" s="221">
        <f>Q154*H154</f>
        <v>0</v>
      </c>
      <c r="S154" s="221">
        <v>0</v>
      </c>
      <c r="T154" s="222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3" t="s">
        <v>132</v>
      </c>
      <c r="AT154" s="223" t="s">
        <v>129</v>
      </c>
      <c r="AU154" s="223" t="s">
        <v>84</v>
      </c>
      <c r="AY154" s="15" t="s">
        <v>112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5" t="s">
        <v>82</v>
      </c>
      <c r="BK154" s="224">
        <f>ROUND(I154*H154,2)</f>
        <v>0</v>
      </c>
      <c r="BL154" s="15" t="s">
        <v>119</v>
      </c>
      <c r="BM154" s="223" t="s">
        <v>196</v>
      </c>
    </row>
    <row r="155" s="2" customFormat="1">
      <c r="A155" s="36"/>
      <c r="B155" s="37"/>
      <c r="C155" s="38"/>
      <c r="D155" s="225" t="s">
        <v>121</v>
      </c>
      <c r="E155" s="38"/>
      <c r="F155" s="226" t="s">
        <v>195</v>
      </c>
      <c r="G155" s="38"/>
      <c r="H155" s="38"/>
      <c r="I155" s="227"/>
      <c r="J155" s="38"/>
      <c r="K155" s="38"/>
      <c r="L155" s="42"/>
      <c r="M155" s="228"/>
      <c r="N155" s="229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121</v>
      </c>
      <c r="AU155" s="15" t="s">
        <v>84</v>
      </c>
    </row>
    <row r="156" s="2" customFormat="1" ht="33" customHeight="1">
      <c r="A156" s="36"/>
      <c r="B156" s="37"/>
      <c r="C156" s="230" t="s">
        <v>197</v>
      </c>
      <c r="D156" s="230" t="s">
        <v>129</v>
      </c>
      <c r="E156" s="231" t="s">
        <v>198</v>
      </c>
      <c r="F156" s="232" t="s">
        <v>199</v>
      </c>
      <c r="G156" s="233" t="s">
        <v>124</v>
      </c>
      <c r="H156" s="234">
        <v>19</v>
      </c>
      <c r="I156" s="235"/>
      <c r="J156" s="236">
        <f>ROUND(I156*H156,2)</f>
        <v>0</v>
      </c>
      <c r="K156" s="232" t="s">
        <v>1</v>
      </c>
      <c r="L156" s="237"/>
      <c r="M156" s="238" t="s">
        <v>1</v>
      </c>
      <c r="N156" s="239" t="s">
        <v>39</v>
      </c>
      <c r="O156" s="89"/>
      <c r="P156" s="221">
        <f>O156*H156</f>
        <v>0</v>
      </c>
      <c r="Q156" s="221">
        <v>0</v>
      </c>
      <c r="R156" s="221">
        <f>Q156*H156</f>
        <v>0</v>
      </c>
      <c r="S156" s="221">
        <v>0</v>
      </c>
      <c r="T156" s="222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3" t="s">
        <v>132</v>
      </c>
      <c r="AT156" s="223" t="s">
        <v>129</v>
      </c>
      <c r="AU156" s="223" t="s">
        <v>84</v>
      </c>
      <c r="AY156" s="15" t="s">
        <v>112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5" t="s">
        <v>82</v>
      </c>
      <c r="BK156" s="224">
        <f>ROUND(I156*H156,2)</f>
        <v>0</v>
      </c>
      <c r="BL156" s="15" t="s">
        <v>119</v>
      </c>
      <c r="BM156" s="223" t="s">
        <v>200</v>
      </c>
    </row>
    <row r="157" s="2" customFormat="1">
      <c r="A157" s="36"/>
      <c r="B157" s="37"/>
      <c r="C157" s="38"/>
      <c r="D157" s="225" t="s">
        <v>121</v>
      </c>
      <c r="E157" s="38"/>
      <c r="F157" s="226" t="s">
        <v>199</v>
      </c>
      <c r="G157" s="38"/>
      <c r="H157" s="38"/>
      <c r="I157" s="227"/>
      <c r="J157" s="38"/>
      <c r="K157" s="38"/>
      <c r="L157" s="42"/>
      <c r="M157" s="228"/>
      <c r="N157" s="229"/>
      <c r="O157" s="89"/>
      <c r="P157" s="89"/>
      <c r="Q157" s="89"/>
      <c r="R157" s="89"/>
      <c r="S157" s="89"/>
      <c r="T157" s="90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121</v>
      </c>
      <c r="AU157" s="15" t="s">
        <v>84</v>
      </c>
    </row>
    <row r="158" s="2" customFormat="1" ht="24.15" customHeight="1">
      <c r="A158" s="36"/>
      <c r="B158" s="37"/>
      <c r="C158" s="212" t="s">
        <v>201</v>
      </c>
      <c r="D158" s="212" t="s">
        <v>115</v>
      </c>
      <c r="E158" s="213" t="s">
        <v>202</v>
      </c>
      <c r="F158" s="214" t="s">
        <v>203</v>
      </c>
      <c r="G158" s="215" t="s">
        <v>124</v>
      </c>
      <c r="H158" s="216">
        <v>1</v>
      </c>
      <c r="I158" s="217"/>
      <c r="J158" s="218">
        <f>ROUND(I158*H158,2)</f>
        <v>0</v>
      </c>
      <c r="K158" s="214" t="s">
        <v>125</v>
      </c>
      <c r="L158" s="42"/>
      <c r="M158" s="219" t="s">
        <v>1</v>
      </c>
      <c r="N158" s="220" t="s">
        <v>39</v>
      </c>
      <c r="O158" s="89"/>
      <c r="P158" s="221">
        <f>O158*H158</f>
        <v>0</v>
      </c>
      <c r="Q158" s="221">
        <v>0</v>
      </c>
      <c r="R158" s="221">
        <f>Q158*H158</f>
        <v>0</v>
      </c>
      <c r="S158" s="221">
        <v>0</v>
      </c>
      <c r="T158" s="222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3" t="s">
        <v>119</v>
      </c>
      <c r="AT158" s="223" t="s">
        <v>115</v>
      </c>
      <c r="AU158" s="223" t="s">
        <v>84</v>
      </c>
      <c r="AY158" s="15" t="s">
        <v>112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5" t="s">
        <v>82</v>
      </c>
      <c r="BK158" s="224">
        <f>ROUND(I158*H158,2)</f>
        <v>0</v>
      </c>
      <c r="BL158" s="15" t="s">
        <v>119</v>
      </c>
      <c r="BM158" s="223" t="s">
        <v>204</v>
      </c>
    </row>
    <row r="159" s="2" customFormat="1">
      <c r="A159" s="36"/>
      <c r="B159" s="37"/>
      <c r="C159" s="38"/>
      <c r="D159" s="225" t="s">
        <v>121</v>
      </c>
      <c r="E159" s="38"/>
      <c r="F159" s="226" t="s">
        <v>205</v>
      </c>
      <c r="G159" s="38"/>
      <c r="H159" s="38"/>
      <c r="I159" s="227"/>
      <c r="J159" s="38"/>
      <c r="K159" s="38"/>
      <c r="L159" s="42"/>
      <c r="M159" s="228"/>
      <c r="N159" s="229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121</v>
      </c>
      <c r="AU159" s="15" t="s">
        <v>84</v>
      </c>
    </row>
    <row r="160" s="2" customFormat="1" ht="21.75" customHeight="1">
      <c r="A160" s="36"/>
      <c r="B160" s="37"/>
      <c r="C160" s="212" t="s">
        <v>206</v>
      </c>
      <c r="D160" s="212" t="s">
        <v>115</v>
      </c>
      <c r="E160" s="213" t="s">
        <v>207</v>
      </c>
      <c r="F160" s="214" t="s">
        <v>208</v>
      </c>
      <c r="G160" s="215" t="s">
        <v>124</v>
      </c>
      <c r="H160" s="216">
        <v>1</v>
      </c>
      <c r="I160" s="217"/>
      <c r="J160" s="218">
        <f>ROUND(I160*H160,2)</f>
        <v>0</v>
      </c>
      <c r="K160" s="214" t="s">
        <v>125</v>
      </c>
      <c r="L160" s="42"/>
      <c r="M160" s="219" t="s">
        <v>1</v>
      </c>
      <c r="N160" s="220" t="s">
        <v>39</v>
      </c>
      <c r="O160" s="89"/>
      <c r="P160" s="221">
        <f>O160*H160</f>
        <v>0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3" t="s">
        <v>119</v>
      </c>
      <c r="AT160" s="223" t="s">
        <v>115</v>
      </c>
      <c r="AU160" s="223" t="s">
        <v>84</v>
      </c>
      <c r="AY160" s="15" t="s">
        <v>112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5" t="s">
        <v>82</v>
      </c>
      <c r="BK160" s="224">
        <f>ROUND(I160*H160,2)</f>
        <v>0</v>
      </c>
      <c r="BL160" s="15" t="s">
        <v>119</v>
      </c>
      <c r="BM160" s="223" t="s">
        <v>209</v>
      </c>
    </row>
    <row r="161" s="2" customFormat="1">
      <c r="A161" s="36"/>
      <c r="B161" s="37"/>
      <c r="C161" s="38"/>
      <c r="D161" s="225" t="s">
        <v>121</v>
      </c>
      <c r="E161" s="38"/>
      <c r="F161" s="226" t="s">
        <v>210</v>
      </c>
      <c r="G161" s="38"/>
      <c r="H161" s="38"/>
      <c r="I161" s="227"/>
      <c r="J161" s="38"/>
      <c r="K161" s="38"/>
      <c r="L161" s="42"/>
      <c r="M161" s="228"/>
      <c r="N161" s="229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121</v>
      </c>
      <c r="AU161" s="15" t="s">
        <v>84</v>
      </c>
    </row>
    <row r="162" s="2" customFormat="1" ht="16.5" customHeight="1">
      <c r="A162" s="36"/>
      <c r="B162" s="37"/>
      <c r="C162" s="212" t="s">
        <v>7</v>
      </c>
      <c r="D162" s="212" t="s">
        <v>115</v>
      </c>
      <c r="E162" s="213" t="s">
        <v>211</v>
      </c>
      <c r="F162" s="214" t="s">
        <v>212</v>
      </c>
      <c r="G162" s="215" t="s">
        <v>213</v>
      </c>
      <c r="H162" s="216">
        <v>12</v>
      </c>
      <c r="I162" s="217"/>
      <c r="J162" s="218">
        <f>ROUND(I162*H162,2)</f>
        <v>0</v>
      </c>
      <c r="K162" s="214" t="s">
        <v>125</v>
      </c>
      <c r="L162" s="42"/>
      <c r="M162" s="219" t="s">
        <v>1</v>
      </c>
      <c r="N162" s="220" t="s">
        <v>39</v>
      </c>
      <c r="O162" s="89"/>
      <c r="P162" s="221">
        <f>O162*H162</f>
        <v>0</v>
      </c>
      <c r="Q162" s="221">
        <v>0</v>
      </c>
      <c r="R162" s="221">
        <f>Q162*H162</f>
        <v>0</v>
      </c>
      <c r="S162" s="221">
        <v>0</v>
      </c>
      <c r="T162" s="222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3" t="s">
        <v>119</v>
      </c>
      <c r="AT162" s="223" t="s">
        <v>115</v>
      </c>
      <c r="AU162" s="223" t="s">
        <v>84</v>
      </c>
      <c r="AY162" s="15" t="s">
        <v>112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5" t="s">
        <v>82</v>
      </c>
      <c r="BK162" s="224">
        <f>ROUND(I162*H162,2)</f>
        <v>0</v>
      </c>
      <c r="BL162" s="15" t="s">
        <v>119</v>
      </c>
      <c r="BM162" s="223" t="s">
        <v>214</v>
      </c>
    </row>
    <row r="163" s="2" customFormat="1">
      <c r="A163" s="36"/>
      <c r="B163" s="37"/>
      <c r="C163" s="38"/>
      <c r="D163" s="225" t="s">
        <v>121</v>
      </c>
      <c r="E163" s="38"/>
      <c r="F163" s="226" t="s">
        <v>215</v>
      </c>
      <c r="G163" s="38"/>
      <c r="H163" s="38"/>
      <c r="I163" s="227"/>
      <c r="J163" s="38"/>
      <c r="K163" s="38"/>
      <c r="L163" s="42"/>
      <c r="M163" s="228"/>
      <c r="N163" s="229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121</v>
      </c>
      <c r="AU163" s="15" t="s">
        <v>84</v>
      </c>
    </row>
    <row r="164" s="2" customFormat="1" ht="24.15" customHeight="1">
      <c r="A164" s="36"/>
      <c r="B164" s="37"/>
      <c r="C164" s="212" t="s">
        <v>216</v>
      </c>
      <c r="D164" s="212" t="s">
        <v>115</v>
      </c>
      <c r="E164" s="213" t="s">
        <v>217</v>
      </c>
      <c r="F164" s="214" t="s">
        <v>218</v>
      </c>
      <c r="G164" s="215" t="s">
        <v>219</v>
      </c>
      <c r="H164" s="216">
        <v>0.435</v>
      </c>
      <c r="I164" s="217"/>
      <c r="J164" s="218">
        <f>ROUND(I164*H164,2)</f>
        <v>0</v>
      </c>
      <c r="K164" s="214" t="s">
        <v>125</v>
      </c>
      <c r="L164" s="42"/>
      <c r="M164" s="219" t="s">
        <v>1</v>
      </c>
      <c r="N164" s="220" t="s">
        <v>39</v>
      </c>
      <c r="O164" s="89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3" t="s">
        <v>119</v>
      </c>
      <c r="AT164" s="223" t="s">
        <v>115</v>
      </c>
      <c r="AU164" s="223" t="s">
        <v>84</v>
      </c>
      <c r="AY164" s="15" t="s">
        <v>112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5" t="s">
        <v>82</v>
      </c>
      <c r="BK164" s="224">
        <f>ROUND(I164*H164,2)</f>
        <v>0</v>
      </c>
      <c r="BL164" s="15" t="s">
        <v>119</v>
      </c>
      <c r="BM164" s="223" t="s">
        <v>220</v>
      </c>
    </row>
    <row r="165" s="2" customFormat="1">
      <c r="A165" s="36"/>
      <c r="B165" s="37"/>
      <c r="C165" s="38"/>
      <c r="D165" s="225" t="s">
        <v>121</v>
      </c>
      <c r="E165" s="38"/>
      <c r="F165" s="226" t="s">
        <v>221</v>
      </c>
      <c r="G165" s="38"/>
      <c r="H165" s="38"/>
      <c r="I165" s="227"/>
      <c r="J165" s="38"/>
      <c r="K165" s="38"/>
      <c r="L165" s="42"/>
      <c r="M165" s="251"/>
      <c r="N165" s="252"/>
      <c r="O165" s="253"/>
      <c r="P165" s="253"/>
      <c r="Q165" s="253"/>
      <c r="R165" s="253"/>
      <c r="S165" s="253"/>
      <c r="T165" s="254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121</v>
      </c>
      <c r="AU165" s="15" t="s">
        <v>84</v>
      </c>
    </row>
    <row r="166" s="2" customFormat="1" ht="6.96" customHeight="1">
      <c r="A166" s="36"/>
      <c r="B166" s="64"/>
      <c r="C166" s="65"/>
      <c r="D166" s="65"/>
      <c r="E166" s="65"/>
      <c r="F166" s="65"/>
      <c r="G166" s="65"/>
      <c r="H166" s="65"/>
      <c r="I166" s="65"/>
      <c r="J166" s="65"/>
      <c r="K166" s="65"/>
      <c r="L166" s="42"/>
      <c r="M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</row>
  </sheetData>
  <sheetProtection sheet="1" autoFilter="0" formatColumns="0" formatRows="0" objects="1" scenarios="1" spinCount="100000" saltValue="pnauYh6+eTqPyW5PHYx+5X66LD1L5zDYGQmyrCd+hOwOirxOEzysHD6ZSZUI0Y4gejA0smOyIi/1pLoB7YME+w==" hashValue="DaMUSsYjuMgK/Za+8rDyKl67bYDr4KKS4bp6znKy3djpC9X7bfTmOl8DvO7nKZ87wvwwyeMNvp9+sW4tPM+wWQ==" algorithmName="SHA-512" password="CC35"/>
  <autoFilter ref="C117:K16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DESKTOP-C275LRE\Jindra</dc:creator>
  <cp:lastModifiedBy>DESKTOP-C275LRE\Jindra</cp:lastModifiedBy>
  <dcterms:created xsi:type="dcterms:W3CDTF">2022-08-01T06:18:15Z</dcterms:created>
  <dcterms:modified xsi:type="dcterms:W3CDTF">2022-08-01T06:18:18Z</dcterms:modified>
</cp:coreProperties>
</file>